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1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'BRPL'!$A$1:$S$217</definedName>
    <definedName name="_xlnm.Print_Area" localSheetId="1">'BYPL'!$A$1:$Q$173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'NDPL'!$A$1:$Q$168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<sst xmlns="http://schemas.openxmlformats.org/spreadsheetml/2006/main" count="1699" uniqueCount="483">
  <si>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</si>
  <si>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</si>
  <si>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</si>
  <si>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</si>
  <si>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</si>
  <si>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</si>
  <si>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</si>
  <si>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</si>
  <si>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</si>
  <si>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</si>
  <si>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</si>
  <si>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</si>
  <si>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</si>
  <si>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</si>
  <si>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</si>
  <si>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</si>
  <si>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</si>
  <si>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</si>
  <si>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</si>
  <si>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</si>
  <si>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</si>
  <si>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</si>
  <si>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</si>
  <si>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</si>
  <si>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</si>
  <si>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</si>
  <si>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</si>
  <si>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</si>
  <si>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</si>
  <si>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</si>
  <si>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</si>
  <si>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</si>
  <si>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</si>
  <si>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</si>
  <si>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</si>
  <si>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</si>
  <si>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</si>
  <si>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</si>
  <si>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</si>
  <si>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</si>
  <si>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</si>
  <si>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</si>
  <si>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</si>
  <si>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</si>
  <si>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</si>
  <si>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</si>
  <si>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</si>
  <si>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</si>
  <si>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</si>
  <si>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</si>
  <si>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</si>
  <si>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</si>
  <si>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</si>
  <si>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</si>
  <si>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</si>
  <si>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</si>
  <si>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</si>
  <si>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</si>
  <si>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</si>
  <si>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</si>
  <si>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</si>
  <si>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</si>
  <si>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</si>
  <si>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</si>
  <si>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</si>
  <si>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</si>
  <si>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</si>
  <si>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</si>
  <si>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</si>
  <si>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</si>
  <si>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</si>
  <si>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</si>
  <si>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</si>
  <si>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</si>
  <si>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</si>
  <si>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</si>
  <si>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</si>
  <si>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</si>
  <si>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</si>
  <si>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</si>
  <si>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</si>
  <si>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</si>
  <si>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</si>
  <si>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</si>
  <si>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</si>
  <si>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</si>
  <si>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</si>
  <si>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</si>
  <si>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</si>
  <si>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</si>
  <si>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</si>
  <si>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</si>
  <si>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</si>
  <si>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</si>
  <si>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</si>
  <si>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</si>
  <si>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</si>
  <si>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</si>
  <si>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</si>
  <si>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</si>
  <si>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</si>
  <si>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</si>
  <si>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</si>
  <si>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</si>
  <si>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</si>
  <si>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</si>
  <si>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</si>
  <si>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</si>
  <si>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</si>
  <si>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</si>
  <si>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</si>
  <si>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</si>
  <si>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</si>
  <si>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</si>
  <si>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</si>
  <si>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</si>
  <si>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</si>
  <si>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</si>
  <si>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</si>
  <si>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</si>
  <si>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</si>
  <si>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</si>
  <si>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</si>
  <si>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</si>
  <si>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</si>
  <si>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</si>
  <si>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</si>
  <si>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</si>
  <si>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</si>
  <si>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</si>
  <si>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</si>
  <si>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</si>
  <si>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</si>
  <si>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</si>
  <si>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</si>
  <si>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</si>
  <si>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</si>
  <si>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</si>
  <si>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</si>
  <si>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</si>
  <si>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</si>
  <si>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</si>
  <si>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</si>
  <si>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</si>
  <si>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</si>
  <si>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</si>
  <si>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</si>
  <si>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</si>
  <si>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</si>
  <si>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</si>
  <si>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</si>
  <si>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</si>
  <si>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</si>
  <si>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</si>
  <si>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</si>
  <si>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</si>
  <si>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</si>
  <si>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</si>
  <si>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</si>
  <si>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</si>
  <si>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</si>
  <si>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</si>
  <si>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</si>
  <si>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</si>
  <si>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</si>
  <si>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</si>
  <si>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</si>
  <si>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</si>
  <si>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</si>
  <si>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</si>
  <si>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</si>
  <si>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</si>
  <si>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</si>
  <si>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</si>
  <si>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</si>
  <si>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</si>
  <si>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</si>
  <si>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</si>
  <si>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EXHIBITION I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</si>
  <si>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</si>
  <si>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</si>
  <si>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</si>
  <si>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</si>
  <si>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</si>
  <si>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</si>
  <si>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</si>
  <si>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</si>
  <si>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</si>
  <si>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</si>
  <si>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</si>
  <si>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</si>
  <si>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</si>
  <si>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</si>
  <si>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</si>
  <si>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</si>
  <si>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</si>
  <si>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</si>
  <si>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</si>
  <si>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</si>
  <si>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</si>
  <si>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</si>
  <si>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</si>
  <si>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</si>
  <si>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</si>
  <si>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</si>
  <si>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</si>
  <si>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</si>
  <si>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</si>
  <si>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</si>
  <si>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</si>
  <si>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</si>
  <si>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</si>
  <si>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</si>
  <si>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</si>
  <si>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</si>
  <si>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</si>
  <si>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</si>
  <si>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</si>
  <si>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</si>
  <si>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</si>
  <si>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</si>
  <si>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</si>
  <si>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</si>
  <si>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</si>
  <si>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</si>
  <si>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</si>
  <si>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</si>
  <si>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</si>
  <si>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</si>
  <si>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</si>
  <si>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</si>
  <si>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</si>
  <si>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</si>
  <si>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</si>
  <si>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</si>
  <si>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</si>
  <si>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</si>
  <si>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</si>
  <si>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</si>
  <si>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</si>
  <si>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</si>
  <si>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</si>
  <si>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</si>
  <si>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</si>
  <si>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</si>
  <si>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</si>
  <si>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</si>
  <si>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</si>
  <si>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</si>
  <si>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</si>
  <si>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</si>
  <si>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</si>
  <si>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</si>
  <si>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</si>
  <si>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</si>
  <si>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</si>
  <si>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</si>
  <si>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</si>
  <si>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</si>
  <si>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</si>
  <si>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</si>
  <si>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</si>
  <si>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</si>
  <si>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</si>
  <si>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</si>
  <si>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</si>
  <si>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</si>
  <si>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</si>
  <si>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</si>
  <si>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</si>
  <si>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</si>
  <si>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</si>
  <si>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</si>
  <si>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</si>
  <si>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</si>
  <si>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</si>
  <si>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</si>
  <si>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</si>
  <si>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</si>
  <si>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</si>
  <si>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</si>
  <si>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</si>
  <si>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</si>
  <si>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</si>
  <si>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</si>
  <si>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</si>
  <si>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</si>
  <si>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</si>
  <si>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</si>
  <si>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</si>
  <si>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</si>
  <si>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</si>
  <si>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</si>
  <si>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</si>
  <si>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</si>
  <si>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</si>
  <si>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</si>
  <si>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</si>
  <si>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</si>
  <si>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</si>
  <si>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</si>
  <si>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</si>
  <si>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</si>
  <si>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</si>
  <si>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</si>
  <si>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</si>
  <si>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</si>
  <si>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</si>
  <si>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</si>
  <si>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</si>
  <si>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</si>
  <si>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</si>
  <si>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</si>
  <si>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</si>
  <si>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</si>
  <si>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</si>
  <si>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</si>
  <si>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</si>
  <si>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</si>
  <si>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</si>
  <si>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</si>
  <si>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</si>
  <si>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</si>
  <si>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</si>
  <si>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</si>
  <si>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</si>
  <si>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</si>
  <si>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</si>
  <si>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</si>
  <si>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</si>
  <si>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</si>
  <si>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</si>
  <si>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</si>
  <si>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</si>
  <si>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</si>
  <si>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</si>
  <si>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</si>
  <si>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</si>
  <si>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</si>
  <si>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</si>
  <si>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</si>
  <si>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</si>
  <si>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</si>
  <si>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</si>
  <si>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</si>
  <si>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</si>
  <si>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</si>
  <si>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</si>
  <si>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</si>
  <si>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</si>
  <si>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</si>
  <si>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</si>
  <si>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</si>
  <si>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</si>
  <si>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</si>
  <si>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</si>
  <si>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</si>
  <si>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</si>
  <si>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</si>
  <si>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</si>
  <si>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</si>
  <si>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</si>
  <si>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</si>
  <si>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</si>
  <si>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</si>
  <si>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</si>
  <si>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</si>
  <si>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</si>
  <si>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</si>
  <si>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</si>
  <si>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</si>
  <si>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</si>
  <si>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</si>
  <si>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</si>
  <si>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</si>
  <si>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</si>
  <si>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</si>
  <si>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</si>
  <si>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</si>
  <si>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</si>
  <si>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</si>
  <si>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</si>
  <si>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</si>
  <si>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</si>
  <si>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</si>
  <si>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</si>
  <si>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</si>
  <si>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</si>
  <si>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</si>
  <si>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</si>
  <si>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</si>
  <si>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</si>
  <si>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</si>
  <si>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</si>
  <si>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</si>
  <si>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</si>
  <si>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</si>
  <si>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</si>
  <si>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</si>
  <si>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</si>
  <si>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</si>
  <si>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</si>
  <si>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</si>
  <si>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</si>
  <si>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</si>
  <si>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</si>
  <si>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</si>
  <si>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</si>
  <si>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</si>
  <si>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</si>
  <si>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</si>
  <si>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</si>
  <si>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</si>
  <si>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</si>
  <si>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</si>
  <si>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</si>
  <si>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</si>
  <si>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</si>
  <si>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</si>
  <si>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</si>
  <si>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</si>
  <si>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</si>
  <si>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</si>
  <si>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</si>
  <si>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</si>
  <si>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</si>
  <si>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</si>
  <si>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</si>
  <si>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</si>
  <si>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</si>
  <si>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</si>
  <si>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</si>
  <si>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</si>
  <si>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</si>
  <si>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</si>
  <si>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</si>
  <si>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</si>
  <si>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</si>
  <si>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</si>
  <si>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</si>
  <si>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</si>
  <si>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</si>
  <si>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</si>
  <si>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</si>
  <si>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</si>
  <si>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</si>
  <si>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</si>
  <si>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</si>
  <si>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</si>
  <si>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</si>
  <si>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</si>
  <si>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</si>
  <si>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</si>
  <si>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</si>
  <si>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</si>
  <si>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</si>
  <si>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</si>
  <si>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</si>
  <si>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</si>
  <si>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</si>
  <si>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</si>
  <si>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FINAL READING 01/02/2020</t>
  </si>
  <si>
    <t>INTIAL READING 01/03/2020</t>
  </si>
  <si>
    <t>D.M.S</t>
  </si>
  <si>
    <t>I/C from R.Valley at kidwai ngr</t>
  </si>
  <si>
    <t>Check Meter Data</t>
  </si>
  <si>
    <t>Q00263398</t>
  </si>
  <si>
    <t>SECURE</t>
  </si>
  <si>
    <t>Q00263402</t>
  </si>
  <si>
    <t>Q00263400</t>
  </si>
  <si>
    <t>FED FROM BYPL (RLY.)</t>
  </si>
  <si>
    <t>MARCH-2020</t>
  </si>
  <si>
    <t>FINAL READING 31/03/2020</t>
  </si>
  <si>
    <t xml:space="preserve">                           PERIOD 1st MARCH-2020 TO 31st MARCH-2020</t>
  </si>
  <si>
    <t>Data till 17/03</t>
  </si>
  <si>
    <t xml:space="preserve">  </t>
  </si>
  <si>
    <t>w.e.f 17/03</t>
  </si>
  <si>
    <t>Old Meter data till 13/03</t>
  </si>
  <si>
    <t>W.e.f 13/03/20</t>
  </si>
  <si>
    <t>check meter data</t>
  </si>
  <si>
    <t>check meter dara</t>
  </si>
  <si>
    <t>100MVA Tx.3 (33 KV)</t>
  </si>
  <si>
    <t>Note :Sharing taken from wk-01 abt bill 2020-21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</si>
</sst>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2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2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92" fontId="21" fillId="0" borderId="20" xfId="0" applyNumberFormat="1" applyFont="1" applyFill="1" applyBorder="1" applyAlignment="1">
      <alignment horizont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93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92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201" fontId="15" fillId="0" borderId="0" xfId="0" applyNumberFormat="1" applyFont="1" applyFill="1" applyBorder="1" applyAlignment="1">
      <alignment horizontal="center" vertical="center"/>
    </xf>
    <xf numFmtId="193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30" xfId="0" applyFill="1" applyBorder="1" applyAlignment="1">
      <alignment/>
    </xf>
    <xf numFmtId="0" fontId="0" fillId="32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0" fontId="64" fillId="0" borderId="30" xfId="0" applyFont="1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 wrapText="1"/>
    </xf>
    <xf numFmtId="193" fontId="45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193" fontId="45" fillId="0" borderId="0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20" fillId="0" borderId="25" xfId="0" applyFont="1" applyFill="1" applyBorder="1" applyAlignment="1">
      <alignment horizontal="center"/>
    </xf>
    <xf numFmtId="0" fontId="45" fillId="0" borderId="0" xfId="0" applyFont="1" applyFill="1" applyAlignment="1">
      <alignment horizontal="center" vertical="center"/>
    </xf>
    <xf numFmtId="201" fontId="45" fillId="0" borderId="0" xfId="0" applyNumberFormat="1" applyFont="1" applyFill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193" fontId="0" fillId="0" borderId="0" xfId="0" applyNumberFormat="1" applyFont="1" applyFill="1" applyBorder="1" applyAlignment="1">
      <alignment horizontal="center" vertical="center"/>
    </xf>
    <xf numFmtId="14" fontId="0" fillId="0" borderId="30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46" xfId="0" applyFont="1" applyFill="1" applyBorder="1" applyAlignment="1">
      <alignment horizontal="center"/>
    </xf>
    <xf numFmtId="197" fontId="2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center"/>
    </xf>
    <xf numFmtId="193" fontId="0" fillId="0" borderId="15" xfId="0" applyNumberFormat="1" applyFill="1" applyBorder="1" applyAlignment="1">
      <alignment horizontal="center"/>
    </xf>
    <xf numFmtId="195" fontId="16" fillId="0" borderId="0" xfId="0" applyNumberFormat="1" applyFont="1" applyFill="1" applyBorder="1" applyAlignment="1">
      <alignment horizontal="center" vertical="center"/>
    </xf>
    <xf numFmtId="195" fontId="16" fillId="0" borderId="2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68"/>
  <sheetViews>
    <sheetView view="pageBreakPreview" zoomScale="85" zoomScaleSheetLayoutView="85" workbookViewId="0" topLeftCell="A1">
      <selection activeCell="K52" sqref="K52:K54"/>
    </sheetView>
  </sheetViews>
  <sheetFormatPr defaultColWidth="9.140625" defaultRowHeight="12.75"/>
  <cols>
    <col min="1" max="1" width="4.00390625" style="435" customWidth="1"/>
    <col min="2" max="2" width="26.57421875" style="435" customWidth="1"/>
    <col min="3" max="3" width="12.28125" style="435" customWidth="1"/>
    <col min="4" max="4" width="9.28125" style="435" customWidth="1"/>
    <col min="5" max="5" width="17.140625" style="435" customWidth="1"/>
    <col min="6" max="6" width="10.8515625" style="435" customWidth="1"/>
    <col min="7" max="7" width="13.8515625" style="435" customWidth="1"/>
    <col min="8" max="8" width="14.00390625" style="435" customWidth="1"/>
    <col min="9" max="9" width="10.57421875" style="435" customWidth="1"/>
    <col min="10" max="10" width="13.00390625" style="435" customWidth="1"/>
    <col min="11" max="11" width="13.421875" style="435" customWidth="1"/>
    <col min="12" max="12" width="13.57421875" style="435" customWidth="1"/>
    <col min="13" max="13" width="14.00390625" style="435" customWidth="1"/>
    <col min="14" max="14" width="10.421875" style="435" customWidth="1"/>
    <col min="15" max="15" width="12.8515625" style="435" customWidth="1"/>
    <col min="16" max="16" width="12.140625" style="435" customWidth="1"/>
    <col min="17" max="17" width="20.57421875" style="435" customWidth="1"/>
    <col min="18" max="18" width="4.7109375" style="435" customWidth="1"/>
    <col min="19" max="16384" width="9.140625" style="435" customWidth="1"/>
  </cols>
  <sheetData>
    <row r="1" spans="1:17" s="85" customFormat="1" ht="14.25" customHeight="1">
      <c r="A1" s="148" t="s">
        <v>218</v>
      </c>
      <c r="Q1" s="792" t="s">
        <v>471</v>
      </c>
    </row>
    <row r="2" spans="1:11" s="89" customFormat="1" ht="14.25" customHeight="1">
      <c r="A2" s="15" t="s">
        <v>219</v>
      </c>
      <c r="K2" s="793"/>
    </row>
    <row r="3" spans="1:8" s="89" customFormat="1" ht="14.25" customHeight="1">
      <c r="A3" s="794" t="s">
        <v>0</v>
      </c>
      <c r="B3" s="795"/>
      <c r="C3" s="795"/>
      <c r="D3" s="795"/>
      <c r="E3" s="795"/>
      <c r="F3" s="795"/>
      <c r="G3" s="795"/>
      <c r="H3" s="515"/>
    </row>
    <row r="4" spans="1:16" s="567" customFormat="1" ht="14.25" customHeight="1" thickBot="1">
      <c r="A4" s="796" t="s">
        <v>220</v>
      </c>
      <c r="G4" s="268"/>
      <c r="H4" s="268"/>
      <c r="I4" s="797" t="s">
        <v>374</v>
      </c>
      <c r="J4" s="268"/>
      <c r="K4" s="268"/>
      <c r="L4" s="268"/>
      <c r="M4" s="268"/>
      <c r="N4" s="797" t="s">
        <v>375</v>
      </c>
      <c r="O4" s="268"/>
      <c r="P4" s="268"/>
    </row>
    <row r="5" spans="1:17" s="518" customFormat="1" ht="56.25" customHeight="1" thickBot="1" thickTop="1">
      <c r="A5" s="516" t="s">
        <v>8</v>
      </c>
      <c r="B5" s="494" t="s">
        <v>9</v>
      </c>
      <c r="C5" s="495" t="s">
        <v>1</v>
      </c>
      <c r="D5" s="495" t="s">
        <v>2</v>
      </c>
      <c r="E5" s="495" t="s">
        <v>3</v>
      </c>
      <c r="F5" s="495" t="s">
        <v>10</v>
      </c>
      <c r="G5" s="493" t="s">
        <v>472</v>
      </c>
      <c r="H5" s="495" t="s">
        <v>462</v>
      </c>
      <c r="I5" s="495" t="s">
        <v>4</v>
      </c>
      <c r="J5" s="495" t="s">
        <v>5</v>
      </c>
      <c r="K5" s="517" t="s">
        <v>6</v>
      </c>
      <c r="L5" s="493" t="str">
        <f>G5</f>
        <v>FINAL READING 31/03/2020</v>
      </c>
      <c r="M5" s="495" t="str">
        <f>H5</f>
        <v>INTIAL READING 01/03/2020</v>
      </c>
      <c r="N5" s="495" t="s">
        <v>4</v>
      </c>
      <c r="O5" s="495" t="s">
        <v>5</v>
      </c>
      <c r="P5" s="517" t="s">
        <v>6</v>
      </c>
      <c r="Q5" s="517" t="s">
        <v>288</v>
      </c>
    </row>
    <row r="6" spans="1:12" ht="1.5" customHeight="1" hidden="1" thickTop="1">
      <c r="A6" s="7"/>
      <c r="B6" s="8"/>
      <c r="C6" s="7"/>
      <c r="D6" s="7"/>
      <c r="E6" s="7"/>
      <c r="F6" s="7"/>
      <c r="L6" s="447"/>
    </row>
    <row r="7" spans="1:17" ht="15.75" customHeight="1" thickTop="1">
      <c r="A7" s="266"/>
      <c r="B7" s="330" t="s">
        <v>14</v>
      </c>
      <c r="C7" s="320"/>
      <c r="D7" s="333"/>
      <c r="E7" s="333"/>
      <c r="F7" s="320"/>
      <c r="G7" s="325"/>
      <c r="H7" s="473"/>
      <c r="I7" s="473"/>
      <c r="J7" s="473"/>
      <c r="K7" s="124"/>
      <c r="L7" s="325"/>
      <c r="M7" s="473"/>
      <c r="N7" s="473"/>
      <c r="O7" s="473"/>
      <c r="P7" s="519"/>
      <c r="Q7" s="439"/>
    </row>
    <row r="8" spans="1:17" ht="16.5" customHeight="1">
      <c r="A8" s="266">
        <v>1</v>
      </c>
      <c r="B8" s="329" t="s">
        <v>15</v>
      </c>
      <c r="C8" s="320">
        <v>5128429</v>
      </c>
      <c r="D8" s="332" t="s">
        <v>12</v>
      </c>
      <c r="E8" s="312" t="s">
        <v>325</v>
      </c>
      <c r="F8" s="320">
        <v>-1000</v>
      </c>
      <c r="G8" s="325">
        <v>965081</v>
      </c>
      <c r="H8" s="326">
        <v>965265</v>
      </c>
      <c r="I8" s="326">
        <f>G8-H8</f>
        <v>-184</v>
      </c>
      <c r="J8" s="326">
        <f>$F8*I8</f>
        <v>184000</v>
      </c>
      <c r="K8" s="327">
        <f>J8/1000000</f>
        <v>0.184</v>
      </c>
      <c r="L8" s="326">
        <v>998185</v>
      </c>
      <c r="M8" s="326">
        <v>998186</v>
      </c>
      <c r="N8" s="326">
        <f>L8-M8</f>
        <v>-1</v>
      </c>
      <c r="O8" s="326">
        <f>$F8*N8</f>
        <v>1000</v>
      </c>
      <c r="P8" s="327">
        <f>O8/1000000</f>
        <v>0.001</v>
      </c>
      <c r="Q8" s="763"/>
    </row>
    <row r="9" spans="1:17" ht="16.5">
      <c r="A9" s="266">
        <v>2</v>
      </c>
      <c r="B9" s="329" t="s">
        <v>357</v>
      </c>
      <c r="C9" s="320">
        <v>4864976</v>
      </c>
      <c r="D9" s="332" t="s">
        <v>12</v>
      </c>
      <c r="E9" s="312" t="s">
        <v>325</v>
      </c>
      <c r="F9" s="320">
        <v>-2000</v>
      </c>
      <c r="G9" s="325">
        <v>83063</v>
      </c>
      <c r="H9" s="326">
        <v>81274</v>
      </c>
      <c r="I9" s="326">
        <f>G9-H9</f>
        <v>1789</v>
      </c>
      <c r="J9" s="326">
        <f>$F9*I9</f>
        <v>-3578000</v>
      </c>
      <c r="K9" s="327">
        <f>J9/1000000</f>
        <v>-3.578</v>
      </c>
      <c r="L9" s="326">
        <v>2362</v>
      </c>
      <c r="M9" s="326">
        <v>2361</v>
      </c>
      <c r="N9" s="326">
        <f>L9-M9</f>
        <v>1</v>
      </c>
      <c r="O9" s="326">
        <f>$F9*N9</f>
        <v>-2000</v>
      </c>
      <c r="P9" s="327">
        <f>O9/1000000</f>
        <v>-0.002</v>
      </c>
      <c r="Q9" s="436"/>
    </row>
    <row r="10" spans="1:17" ht="15.75" customHeight="1">
      <c r="A10" s="266">
        <v>3</v>
      </c>
      <c r="B10" s="329" t="s">
        <v>17</v>
      </c>
      <c r="C10" s="320">
        <v>4864924</v>
      </c>
      <c r="D10" s="332" t="s">
        <v>12</v>
      </c>
      <c r="E10" s="312" t="s">
        <v>325</v>
      </c>
      <c r="F10" s="320">
        <v>-1000</v>
      </c>
      <c r="G10" s="325">
        <v>949</v>
      </c>
      <c r="H10" s="326">
        <v>752</v>
      </c>
      <c r="I10" s="326">
        <f>G10-H10</f>
        <v>197</v>
      </c>
      <c r="J10" s="326">
        <f>$F10*I10</f>
        <v>-197000</v>
      </c>
      <c r="K10" s="327">
        <f>J10/1000000</f>
        <v>-0.197</v>
      </c>
      <c r="L10" s="326">
        <v>6</v>
      </c>
      <c r="M10" s="326">
        <v>6</v>
      </c>
      <c r="N10" s="326">
        <f>L10-M10</f>
        <v>0</v>
      </c>
      <c r="O10" s="326">
        <f>$F10*N10</f>
        <v>0</v>
      </c>
      <c r="P10" s="327">
        <f>O10/1000000</f>
        <v>0</v>
      </c>
      <c r="Q10" s="439"/>
    </row>
    <row r="11" spans="1:17" ht="15.75" customHeight="1">
      <c r="A11" s="266"/>
      <c r="B11" s="330" t="s">
        <v>18</v>
      </c>
      <c r="C11" s="320"/>
      <c r="D11" s="333"/>
      <c r="E11" s="333"/>
      <c r="F11" s="320"/>
      <c r="G11" s="325"/>
      <c r="H11" s="326"/>
      <c r="I11" s="326"/>
      <c r="J11" s="326"/>
      <c r="K11" s="327"/>
      <c r="L11" s="326"/>
      <c r="M11" s="326"/>
      <c r="N11" s="326"/>
      <c r="O11" s="326"/>
      <c r="P11" s="327"/>
      <c r="Q11" s="439"/>
    </row>
    <row r="12" spans="1:17" ht="15.75" customHeight="1">
      <c r="A12" s="266">
        <v>4</v>
      </c>
      <c r="B12" s="329" t="s">
        <v>15</v>
      </c>
      <c r="C12" s="320">
        <v>4864916</v>
      </c>
      <c r="D12" s="332" t="s">
        <v>12</v>
      </c>
      <c r="E12" s="312" t="s">
        <v>325</v>
      </c>
      <c r="F12" s="320">
        <v>-1000</v>
      </c>
      <c r="G12" s="325">
        <v>998191</v>
      </c>
      <c r="H12" s="326">
        <v>997915</v>
      </c>
      <c r="I12" s="326">
        <f>G12-H12</f>
        <v>276</v>
      </c>
      <c r="J12" s="326">
        <f>$F12*I12</f>
        <v>-276000</v>
      </c>
      <c r="K12" s="327">
        <f>J12/1000000</f>
        <v>-0.276</v>
      </c>
      <c r="L12" s="326">
        <v>993207</v>
      </c>
      <c r="M12" s="326">
        <v>993213</v>
      </c>
      <c r="N12" s="326">
        <f>L12-M12</f>
        <v>-6</v>
      </c>
      <c r="O12" s="326">
        <f>$F12*N12</f>
        <v>6000</v>
      </c>
      <c r="P12" s="327">
        <f>O12/1000000</f>
        <v>0.006</v>
      </c>
      <c r="Q12" s="439"/>
    </row>
    <row r="13" spans="1:17" ht="15.75" customHeight="1">
      <c r="A13" s="266">
        <v>5</v>
      </c>
      <c r="B13" s="329" t="s">
        <v>16</v>
      </c>
      <c r="C13" s="320">
        <v>5295137</v>
      </c>
      <c r="D13" s="332" t="s">
        <v>12</v>
      </c>
      <c r="E13" s="312" t="s">
        <v>325</v>
      </c>
      <c r="F13" s="320">
        <v>-1000</v>
      </c>
      <c r="G13" s="325">
        <v>894352</v>
      </c>
      <c r="H13" s="326">
        <v>893784</v>
      </c>
      <c r="I13" s="326">
        <f>G13-H13</f>
        <v>568</v>
      </c>
      <c r="J13" s="326">
        <f>$F13*I13</f>
        <v>-568000</v>
      </c>
      <c r="K13" s="327">
        <f>J13/1000000</f>
        <v>-0.568</v>
      </c>
      <c r="L13" s="326">
        <v>987831</v>
      </c>
      <c r="M13" s="326">
        <v>987824</v>
      </c>
      <c r="N13" s="326">
        <f>L13-M13</f>
        <v>7</v>
      </c>
      <c r="O13" s="326">
        <f>$F13*N13</f>
        <v>-7000</v>
      </c>
      <c r="P13" s="327">
        <f>O13/1000000</f>
        <v>-0.007</v>
      </c>
      <c r="Q13" s="439"/>
    </row>
    <row r="14" spans="1:17" ht="15.75" customHeight="1">
      <c r="A14" s="266"/>
      <c r="B14" s="329"/>
      <c r="C14" s="320"/>
      <c r="D14" s="332"/>
      <c r="E14" s="312"/>
      <c r="F14" s="320"/>
      <c r="G14" s="325"/>
      <c r="H14" s="326"/>
      <c r="I14" s="326"/>
      <c r="J14" s="326"/>
      <c r="K14" s="327"/>
      <c r="L14" s="326"/>
      <c r="M14" s="326"/>
      <c r="N14" s="326"/>
      <c r="O14" s="326"/>
      <c r="P14" s="327"/>
      <c r="Q14" s="439"/>
    </row>
    <row r="15" spans="1:17" ht="16.5" customHeight="1">
      <c r="A15" s="266"/>
      <c r="B15" s="330" t="s">
        <v>21</v>
      </c>
      <c r="C15" s="320"/>
      <c r="D15" s="333"/>
      <c r="E15" s="312"/>
      <c r="F15" s="320"/>
      <c r="G15" s="325"/>
      <c r="H15" s="326"/>
      <c r="I15" s="326"/>
      <c r="J15" s="326"/>
      <c r="K15" s="327"/>
      <c r="L15" s="326"/>
      <c r="M15" s="326"/>
      <c r="N15" s="326"/>
      <c r="O15" s="326"/>
      <c r="P15" s="327"/>
      <c r="Q15" s="439"/>
    </row>
    <row r="16" spans="1:17" ht="14.25" customHeight="1">
      <c r="A16" s="266">
        <v>6</v>
      </c>
      <c r="B16" s="329" t="s">
        <v>15</v>
      </c>
      <c r="C16" s="320">
        <v>4864982</v>
      </c>
      <c r="D16" s="332" t="s">
        <v>12</v>
      </c>
      <c r="E16" s="312" t="s">
        <v>325</v>
      </c>
      <c r="F16" s="320">
        <v>-1000</v>
      </c>
      <c r="G16" s="325">
        <v>34745</v>
      </c>
      <c r="H16" s="326">
        <v>32373</v>
      </c>
      <c r="I16" s="326">
        <f>G16-H16</f>
        <v>2372</v>
      </c>
      <c r="J16" s="326">
        <f>$F16*I16</f>
        <v>-2372000</v>
      </c>
      <c r="K16" s="327">
        <f>J16/1000000</f>
        <v>-2.372</v>
      </c>
      <c r="L16" s="326">
        <v>16120</v>
      </c>
      <c r="M16" s="326">
        <v>16120</v>
      </c>
      <c r="N16" s="326">
        <f>L16-M16</f>
        <v>0</v>
      </c>
      <c r="O16" s="326">
        <f>$F16*N16</f>
        <v>0</v>
      </c>
      <c r="P16" s="327">
        <f>O16/1000000</f>
        <v>0</v>
      </c>
      <c r="Q16" s="439"/>
    </row>
    <row r="17" spans="1:17" ht="13.5" customHeight="1">
      <c r="A17" s="266">
        <v>7</v>
      </c>
      <c r="B17" s="329" t="s">
        <v>16</v>
      </c>
      <c r="C17" s="320">
        <v>4865022</v>
      </c>
      <c r="D17" s="332" t="s">
        <v>12</v>
      </c>
      <c r="E17" s="312" t="s">
        <v>325</v>
      </c>
      <c r="F17" s="320">
        <v>-1000</v>
      </c>
      <c r="G17" s="325">
        <v>9117</v>
      </c>
      <c r="H17" s="326">
        <v>6900</v>
      </c>
      <c r="I17" s="326">
        <f>G17-H17</f>
        <v>2217</v>
      </c>
      <c r="J17" s="326">
        <f>$F17*I17</f>
        <v>-2217000</v>
      </c>
      <c r="K17" s="327">
        <f>J17/1000000</f>
        <v>-2.217</v>
      </c>
      <c r="L17" s="326">
        <v>998092</v>
      </c>
      <c r="M17" s="326">
        <v>998092</v>
      </c>
      <c r="N17" s="326">
        <f>L17-M17</f>
        <v>0</v>
      </c>
      <c r="O17" s="326">
        <f>$F17*N17</f>
        <v>0</v>
      </c>
      <c r="P17" s="327">
        <f>O17/1000000</f>
        <v>0</v>
      </c>
      <c r="Q17" s="451"/>
    </row>
    <row r="18" spans="1:17" ht="14.25" customHeight="1">
      <c r="A18" s="266">
        <v>8</v>
      </c>
      <c r="B18" s="329" t="s">
        <v>22</v>
      </c>
      <c r="C18" s="320">
        <v>4864997</v>
      </c>
      <c r="D18" s="332" t="s">
        <v>12</v>
      </c>
      <c r="E18" s="312" t="s">
        <v>325</v>
      </c>
      <c r="F18" s="320">
        <v>-1000</v>
      </c>
      <c r="G18" s="325">
        <v>4872</v>
      </c>
      <c r="H18" s="326">
        <v>3385</v>
      </c>
      <c r="I18" s="326">
        <f>G18-H18</f>
        <v>1487</v>
      </c>
      <c r="J18" s="326">
        <f>$F18*I18</f>
        <v>-1487000</v>
      </c>
      <c r="K18" s="327">
        <f>J18/1000000</f>
        <v>-1.487</v>
      </c>
      <c r="L18" s="326">
        <v>998253</v>
      </c>
      <c r="M18" s="326">
        <v>998253</v>
      </c>
      <c r="N18" s="326">
        <f>L18-M18</f>
        <v>0</v>
      </c>
      <c r="O18" s="326">
        <f>$F18*N18</f>
        <v>0</v>
      </c>
      <c r="P18" s="327">
        <f>O18/1000000</f>
        <v>0</v>
      </c>
      <c r="Q18" s="450"/>
    </row>
    <row r="19" spans="1:17" ht="13.5" customHeight="1">
      <c r="A19" s="266">
        <v>9</v>
      </c>
      <c r="B19" s="329" t="s">
        <v>23</v>
      </c>
      <c r="C19" s="320">
        <v>5295166</v>
      </c>
      <c r="D19" s="332" t="s">
        <v>12</v>
      </c>
      <c r="E19" s="312" t="s">
        <v>325</v>
      </c>
      <c r="F19" s="320">
        <v>-500</v>
      </c>
      <c r="G19" s="325">
        <v>966924</v>
      </c>
      <c r="H19" s="326">
        <v>965744</v>
      </c>
      <c r="I19" s="326">
        <f>G19-H19</f>
        <v>1180</v>
      </c>
      <c r="J19" s="326">
        <f>$F19*I19</f>
        <v>-590000</v>
      </c>
      <c r="K19" s="327">
        <f>J19/1000000</f>
        <v>-0.59</v>
      </c>
      <c r="L19" s="326">
        <v>843885</v>
      </c>
      <c r="M19" s="326">
        <v>843885</v>
      </c>
      <c r="N19" s="326">
        <f>L19-M19</f>
        <v>0</v>
      </c>
      <c r="O19" s="326">
        <f>$F19*N19</f>
        <v>0</v>
      </c>
      <c r="P19" s="327">
        <f>O19/1000000</f>
        <v>0</v>
      </c>
      <c r="Q19" s="439"/>
    </row>
    <row r="20" spans="1:17" ht="15.75" customHeight="1">
      <c r="A20" s="266"/>
      <c r="B20" s="330" t="s">
        <v>24</v>
      </c>
      <c r="C20" s="320"/>
      <c r="D20" s="333"/>
      <c r="E20" s="312"/>
      <c r="F20" s="320"/>
      <c r="G20" s="325"/>
      <c r="H20" s="326"/>
      <c r="I20" s="326"/>
      <c r="J20" s="326"/>
      <c r="K20" s="327"/>
      <c r="L20" s="326"/>
      <c r="M20" s="326"/>
      <c r="N20" s="326"/>
      <c r="O20" s="326"/>
      <c r="P20" s="327"/>
      <c r="Q20" s="439"/>
    </row>
    <row r="21" spans="1:17" ht="15.75" customHeight="1">
      <c r="A21" s="266">
        <v>10</v>
      </c>
      <c r="B21" s="329" t="s">
        <v>15</v>
      </c>
      <c r="C21" s="320">
        <v>4864930</v>
      </c>
      <c r="D21" s="332" t="s">
        <v>12</v>
      </c>
      <c r="E21" s="312" t="s">
        <v>325</v>
      </c>
      <c r="F21" s="320">
        <v>-1000</v>
      </c>
      <c r="G21" s="325">
        <v>1997</v>
      </c>
      <c r="H21" s="326">
        <v>2218</v>
      </c>
      <c r="I21" s="326">
        <f aca="true" t="shared" si="0" ref="I21:I26">G21-H21</f>
        <v>-221</v>
      </c>
      <c r="J21" s="326">
        <f aca="true" t="shared" si="1" ref="J21:J26">$F21*I21</f>
        <v>221000</v>
      </c>
      <c r="K21" s="327">
        <f aca="true" t="shared" si="2" ref="K21:K26">J21/1000000</f>
        <v>0.221</v>
      </c>
      <c r="L21" s="326">
        <v>998306</v>
      </c>
      <c r="M21" s="326">
        <v>998306</v>
      </c>
      <c r="N21" s="326">
        <f aca="true" t="shared" si="3" ref="N21:N26">L21-M21</f>
        <v>0</v>
      </c>
      <c r="O21" s="326">
        <f aca="true" t="shared" si="4" ref="O21:O26">$F21*N21</f>
        <v>0</v>
      </c>
      <c r="P21" s="327">
        <f aca="true" t="shared" si="5" ref="P21:P26">O21/1000000</f>
        <v>0</v>
      </c>
      <c r="Q21" s="451"/>
    </row>
    <row r="22" spans="1:17" ht="15.75" customHeight="1">
      <c r="A22" s="266">
        <v>11</v>
      </c>
      <c r="B22" s="329" t="s">
        <v>25</v>
      </c>
      <c r="C22" s="320">
        <v>4864944</v>
      </c>
      <c r="D22" s="332" t="s">
        <v>12</v>
      </c>
      <c r="E22" s="312" t="s">
        <v>325</v>
      </c>
      <c r="F22" s="320">
        <v>-1000</v>
      </c>
      <c r="G22" s="325">
        <v>47896</v>
      </c>
      <c r="H22" s="326">
        <v>46563</v>
      </c>
      <c r="I22" s="326">
        <f>G22-H22</f>
        <v>1333</v>
      </c>
      <c r="J22" s="326">
        <f>$F22*I22</f>
        <v>-1333000</v>
      </c>
      <c r="K22" s="327">
        <f>J22/1000000</f>
        <v>-1.333</v>
      </c>
      <c r="L22" s="326">
        <v>998329</v>
      </c>
      <c r="M22" s="326">
        <v>998329</v>
      </c>
      <c r="N22" s="326">
        <f>L22-M22</f>
        <v>0</v>
      </c>
      <c r="O22" s="326">
        <f>$F22*N22</f>
        <v>0</v>
      </c>
      <c r="P22" s="327">
        <f>O22/1000000</f>
        <v>0</v>
      </c>
      <c r="Q22" s="451" t="s">
        <v>465</v>
      </c>
    </row>
    <row r="23" spans="1:17" ht="16.5">
      <c r="A23" s="266">
        <v>12</v>
      </c>
      <c r="B23" s="329" t="s">
        <v>22</v>
      </c>
      <c r="C23" s="320">
        <v>4864922</v>
      </c>
      <c r="D23" s="332" t="s">
        <v>12</v>
      </c>
      <c r="E23" s="312" t="s">
        <v>325</v>
      </c>
      <c r="F23" s="320">
        <v>-1000</v>
      </c>
      <c r="G23" s="325">
        <v>28869</v>
      </c>
      <c r="H23" s="326">
        <v>24460</v>
      </c>
      <c r="I23" s="326">
        <f t="shared" si="0"/>
        <v>4409</v>
      </c>
      <c r="J23" s="326">
        <f t="shared" si="1"/>
        <v>-4409000</v>
      </c>
      <c r="K23" s="327">
        <f t="shared" si="2"/>
        <v>-4.409</v>
      </c>
      <c r="L23" s="326">
        <v>996893</v>
      </c>
      <c r="M23" s="326">
        <v>996893</v>
      </c>
      <c r="N23" s="326">
        <f t="shared" si="3"/>
        <v>0</v>
      </c>
      <c r="O23" s="326">
        <f t="shared" si="4"/>
        <v>0</v>
      </c>
      <c r="P23" s="327">
        <f t="shared" si="5"/>
        <v>0</v>
      </c>
      <c r="Q23" s="450"/>
    </row>
    <row r="24" spans="1:17" ht="16.5">
      <c r="A24" s="266">
        <v>13</v>
      </c>
      <c r="B24" s="329" t="s">
        <v>23</v>
      </c>
      <c r="C24" s="320">
        <v>40001535</v>
      </c>
      <c r="D24" s="332" t="s">
        <v>12</v>
      </c>
      <c r="E24" s="312" t="s">
        <v>325</v>
      </c>
      <c r="F24" s="320">
        <v>-1</v>
      </c>
      <c r="G24" s="325">
        <v>10049</v>
      </c>
      <c r="H24" s="326">
        <v>8050</v>
      </c>
      <c r="I24" s="326">
        <f t="shared" si="0"/>
        <v>1999</v>
      </c>
      <c r="J24" s="326">
        <f t="shared" si="1"/>
        <v>-1999</v>
      </c>
      <c r="K24" s="327">
        <f>J24/1000</f>
        <v>-1.999</v>
      </c>
      <c r="L24" s="326">
        <v>99999952</v>
      </c>
      <c r="M24" s="326">
        <v>99999952</v>
      </c>
      <c r="N24" s="326">
        <f t="shared" si="3"/>
        <v>0</v>
      </c>
      <c r="O24" s="326">
        <f t="shared" si="4"/>
        <v>0</v>
      </c>
      <c r="P24" s="327">
        <f>O24/1000</f>
        <v>0</v>
      </c>
      <c r="Q24" s="450"/>
    </row>
    <row r="25" spans="1:17" ht="18.75" customHeight="1">
      <c r="A25" s="266">
        <v>14</v>
      </c>
      <c r="B25" s="329" t="s">
        <v>450</v>
      </c>
      <c r="C25" s="320">
        <v>4902494</v>
      </c>
      <c r="D25" s="332" t="s">
        <v>12</v>
      </c>
      <c r="E25" s="312" t="s">
        <v>325</v>
      </c>
      <c r="F25" s="320">
        <v>1000</v>
      </c>
      <c r="G25" s="325">
        <v>809903</v>
      </c>
      <c r="H25" s="326">
        <v>813001</v>
      </c>
      <c r="I25" s="326">
        <f t="shared" si="0"/>
        <v>-3098</v>
      </c>
      <c r="J25" s="326">
        <f t="shared" si="1"/>
        <v>-3098000</v>
      </c>
      <c r="K25" s="327">
        <f t="shared" si="2"/>
        <v>-3.098</v>
      </c>
      <c r="L25" s="326">
        <v>999976</v>
      </c>
      <c r="M25" s="326">
        <v>999981</v>
      </c>
      <c r="N25" s="326">
        <f t="shared" si="3"/>
        <v>-5</v>
      </c>
      <c r="O25" s="326">
        <f t="shared" si="4"/>
        <v>-5000</v>
      </c>
      <c r="P25" s="327">
        <f t="shared" si="5"/>
        <v>-0.005</v>
      </c>
      <c r="Q25" s="439"/>
    </row>
    <row r="26" spans="1:17" ht="18.75" customHeight="1">
      <c r="A26" s="266">
        <v>15</v>
      </c>
      <c r="B26" s="329" t="s">
        <v>449</v>
      </c>
      <c r="C26" s="320">
        <v>4902484</v>
      </c>
      <c r="D26" s="332" t="s">
        <v>12</v>
      </c>
      <c r="E26" s="312" t="s">
        <v>325</v>
      </c>
      <c r="F26" s="320">
        <v>1000</v>
      </c>
      <c r="G26" s="266">
        <v>905860</v>
      </c>
      <c r="H26" s="812">
        <v>912773</v>
      </c>
      <c r="I26" s="812">
        <f t="shared" si="0"/>
        <v>-6913</v>
      </c>
      <c r="J26" s="812">
        <f t="shared" si="1"/>
        <v>-6913000</v>
      </c>
      <c r="K26" s="759">
        <f t="shared" si="2"/>
        <v>-6.913</v>
      </c>
      <c r="L26" s="266">
        <v>999995</v>
      </c>
      <c r="M26" s="812">
        <v>999995</v>
      </c>
      <c r="N26" s="812">
        <f t="shared" si="3"/>
        <v>0</v>
      </c>
      <c r="O26" s="812">
        <f t="shared" si="4"/>
        <v>0</v>
      </c>
      <c r="P26" s="759">
        <f t="shared" si="5"/>
        <v>0</v>
      </c>
      <c r="Q26" s="439"/>
    </row>
    <row r="27" spans="1:17" ht="18.75" customHeight="1">
      <c r="A27" s="266"/>
      <c r="B27" s="330" t="s">
        <v>414</v>
      </c>
      <c r="C27" s="320"/>
      <c r="D27" s="332"/>
      <c r="E27" s="312"/>
      <c r="F27" s="320"/>
      <c r="G27" s="325"/>
      <c r="H27" s="326"/>
      <c r="I27" s="326"/>
      <c r="J27" s="326"/>
      <c r="K27" s="327"/>
      <c r="L27" s="326"/>
      <c r="M27" s="326"/>
      <c r="N27" s="326"/>
      <c r="O27" s="326"/>
      <c r="P27" s="327"/>
      <c r="Q27" s="439"/>
    </row>
    <row r="28" spans="1:17" ht="15.75" customHeight="1">
      <c r="A28" s="266">
        <v>16</v>
      </c>
      <c r="B28" s="329" t="s">
        <v>15</v>
      </c>
      <c r="C28" s="320">
        <v>4864963</v>
      </c>
      <c r="D28" s="332" t="s">
        <v>12</v>
      </c>
      <c r="E28" s="312" t="s">
        <v>325</v>
      </c>
      <c r="F28" s="320">
        <v>-1000</v>
      </c>
      <c r="G28" s="325">
        <v>7480</v>
      </c>
      <c r="H28" s="326">
        <v>5035</v>
      </c>
      <c r="I28" s="326">
        <f>G28-H28</f>
        <v>2445</v>
      </c>
      <c r="J28" s="326">
        <f>$F28*I28</f>
        <v>-2445000</v>
      </c>
      <c r="K28" s="327">
        <f>J28/1000000</f>
        <v>-2.445</v>
      </c>
      <c r="L28" s="326">
        <v>999999</v>
      </c>
      <c r="M28" s="326">
        <v>999999</v>
      </c>
      <c r="N28" s="326">
        <f>L28-M28</f>
        <v>0</v>
      </c>
      <c r="O28" s="326">
        <f>$F28*N28</f>
        <v>0</v>
      </c>
      <c r="P28" s="327">
        <f>O28/1000000</f>
        <v>0</v>
      </c>
      <c r="Q28" s="439"/>
    </row>
    <row r="29" spans="1:17" ht="15.75" customHeight="1">
      <c r="A29" s="266">
        <v>17</v>
      </c>
      <c r="B29" s="329" t="s">
        <v>16</v>
      </c>
      <c r="C29" s="320">
        <v>5128462</v>
      </c>
      <c r="D29" s="332" t="s">
        <v>12</v>
      </c>
      <c r="E29" s="312" t="s">
        <v>325</v>
      </c>
      <c r="F29" s="320">
        <v>-500</v>
      </c>
      <c r="G29" s="325">
        <v>49214</v>
      </c>
      <c r="H29" s="326">
        <v>41872</v>
      </c>
      <c r="I29" s="326">
        <f>G29-H29</f>
        <v>7342</v>
      </c>
      <c r="J29" s="326">
        <f>$F29*I29</f>
        <v>-3671000</v>
      </c>
      <c r="K29" s="327">
        <f>J29/1000000</f>
        <v>-3.671</v>
      </c>
      <c r="L29" s="326">
        <v>999984</v>
      </c>
      <c r="M29" s="326">
        <v>999984</v>
      </c>
      <c r="N29" s="326">
        <f>L29-M29</f>
        <v>0</v>
      </c>
      <c r="O29" s="326">
        <f>$F29*N29</f>
        <v>0</v>
      </c>
      <c r="P29" s="327">
        <f>O29/1000000</f>
        <v>0</v>
      </c>
      <c r="Q29" s="439"/>
    </row>
    <row r="30" spans="1:17" ht="15.75" customHeight="1">
      <c r="A30" s="266">
        <v>18</v>
      </c>
      <c r="B30" s="329" t="s">
        <v>17</v>
      </c>
      <c r="C30" s="320">
        <v>4865052</v>
      </c>
      <c r="D30" s="332" t="s">
        <v>12</v>
      </c>
      <c r="E30" s="312" t="s">
        <v>325</v>
      </c>
      <c r="F30" s="320">
        <v>-1000</v>
      </c>
      <c r="G30" s="325">
        <v>46712</v>
      </c>
      <c r="H30" s="326">
        <v>44868</v>
      </c>
      <c r="I30" s="326">
        <f>G30-H30</f>
        <v>1844</v>
      </c>
      <c r="J30" s="326">
        <f>$F30*I30</f>
        <v>-1844000</v>
      </c>
      <c r="K30" s="327">
        <f>J30/1000000</f>
        <v>-1.844</v>
      </c>
      <c r="L30" s="326">
        <v>123</v>
      </c>
      <c r="M30" s="326">
        <v>97</v>
      </c>
      <c r="N30" s="326">
        <f>L30-M30</f>
        <v>26</v>
      </c>
      <c r="O30" s="326">
        <f>$F30*N30</f>
        <v>-26000</v>
      </c>
      <c r="P30" s="327">
        <f>O30/1000000</f>
        <v>-0.026</v>
      </c>
      <c r="Q30" s="439"/>
    </row>
    <row r="31" spans="1:17" ht="15.75" customHeight="1">
      <c r="A31" s="266"/>
      <c r="B31" s="330" t="s">
        <v>26</v>
      </c>
      <c r="C31" s="320"/>
      <c r="D31" s="333"/>
      <c r="E31" s="312"/>
      <c r="F31" s="320"/>
      <c r="G31" s="325"/>
      <c r="H31" s="326"/>
      <c r="I31" s="326"/>
      <c r="J31" s="326"/>
      <c r="K31" s="327"/>
      <c r="L31" s="326"/>
      <c r="M31" s="326"/>
      <c r="N31" s="326"/>
      <c r="O31" s="326"/>
      <c r="P31" s="327"/>
      <c r="Q31" s="439"/>
    </row>
    <row r="32" spans="1:17" ht="15.75" customHeight="1">
      <c r="A32" s="266">
        <v>19</v>
      </c>
      <c r="B32" s="329" t="s">
        <v>409</v>
      </c>
      <c r="C32" s="320">
        <v>4864836</v>
      </c>
      <c r="D32" s="332" t="s">
        <v>12</v>
      </c>
      <c r="E32" s="312" t="s">
        <v>325</v>
      </c>
      <c r="F32" s="320">
        <v>1000</v>
      </c>
      <c r="G32" s="325">
        <v>999930</v>
      </c>
      <c r="H32" s="326">
        <v>999932</v>
      </c>
      <c r="I32" s="326">
        <f>G32-H32</f>
        <v>-2</v>
      </c>
      <c r="J32" s="326">
        <f>$F32*I32</f>
        <v>-2000</v>
      </c>
      <c r="K32" s="327">
        <f>J32/1000000</f>
        <v>-0.002</v>
      </c>
      <c r="L32" s="326">
        <v>991978</v>
      </c>
      <c r="M32" s="326">
        <v>992007</v>
      </c>
      <c r="N32" s="326">
        <f>L32-M32</f>
        <v>-29</v>
      </c>
      <c r="O32" s="326">
        <f>$F32*N32</f>
        <v>-29000</v>
      </c>
      <c r="P32" s="327">
        <f>O32/1000000</f>
        <v>-0.029</v>
      </c>
      <c r="Q32" s="469"/>
    </row>
    <row r="33" spans="1:17" ht="15.75" customHeight="1">
      <c r="A33" s="266">
        <v>20</v>
      </c>
      <c r="B33" s="329" t="s">
        <v>27</v>
      </c>
      <c r="C33" s="320">
        <v>4864887</v>
      </c>
      <c r="D33" s="332" t="s">
        <v>12</v>
      </c>
      <c r="E33" s="312" t="s">
        <v>325</v>
      </c>
      <c r="F33" s="320">
        <v>1000</v>
      </c>
      <c r="G33" s="325">
        <v>452</v>
      </c>
      <c r="H33" s="326">
        <v>480</v>
      </c>
      <c r="I33" s="326">
        <f aca="true" t="shared" si="6" ref="I33:I38">G33-H33</f>
        <v>-28</v>
      </c>
      <c r="J33" s="326">
        <f aca="true" t="shared" si="7" ref="J33:J38">$F33*I33</f>
        <v>-28000</v>
      </c>
      <c r="K33" s="327">
        <f aca="true" t="shared" si="8" ref="K33:K38">J33/1000000</f>
        <v>-0.028</v>
      </c>
      <c r="L33" s="326">
        <v>21870</v>
      </c>
      <c r="M33" s="326">
        <v>21893</v>
      </c>
      <c r="N33" s="326">
        <f aca="true" t="shared" si="9" ref="N33:N38">L33-M33</f>
        <v>-23</v>
      </c>
      <c r="O33" s="326">
        <f aca="true" t="shared" si="10" ref="O33:O38">$F33*N33</f>
        <v>-23000</v>
      </c>
      <c r="P33" s="327">
        <f aca="true" t="shared" si="11" ref="P33:P38">O33/1000000</f>
        <v>-0.023</v>
      </c>
      <c r="Q33" s="439"/>
    </row>
    <row r="34" spans="1:17" ht="15.75" customHeight="1">
      <c r="A34" s="266">
        <v>21</v>
      </c>
      <c r="B34" s="329" t="s">
        <v>28</v>
      </c>
      <c r="C34" s="320">
        <v>4864880</v>
      </c>
      <c r="D34" s="332" t="s">
        <v>12</v>
      </c>
      <c r="E34" s="312" t="s">
        <v>325</v>
      </c>
      <c r="F34" s="320">
        <v>500</v>
      </c>
      <c r="G34" s="325">
        <v>1357</v>
      </c>
      <c r="H34" s="326">
        <v>1355</v>
      </c>
      <c r="I34" s="326">
        <f>G34-H34</f>
        <v>2</v>
      </c>
      <c r="J34" s="326">
        <f>$F34*I34</f>
        <v>1000</v>
      </c>
      <c r="K34" s="327">
        <f>J34/1000000</f>
        <v>0.001</v>
      </c>
      <c r="L34" s="326">
        <v>12196</v>
      </c>
      <c r="M34" s="326">
        <v>12188</v>
      </c>
      <c r="N34" s="326">
        <f>L34-M34</f>
        <v>8</v>
      </c>
      <c r="O34" s="326">
        <f>$F34*N34</f>
        <v>4000</v>
      </c>
      <c r="P34" s="327">
        <f>O34/1000000</f>
        <v>0.004</v>
      </c>
      <c r="Q34" s="439"/>
    </row>
    <row r="35" spans="1:17" ht="15.75" customHeight="1">
      <c r="A35" s="266">
        <v>22</v>
      </c>
      <c r="B35" s="329" t="s">
        <v>29</v>
      </c>
      <c r="C35" s="320">
        <v>5295128</v>
      </c>
      <c r="D35" s="332" t="s">
        <v>12</v>
      </c>
      <c r="E35" s="312" t="s">
        <v>325</v>
      </c>
      <c r="F35" s="320">
        <v>50</v>
      </c>
      <c r="G35" s="325">
        <v>2547</v>
      </c>
      <c r="H35" s="326">
        <v>1789</v>
      </c>
      <c r="I35" s="326">
        <f>G35-H35</f>
        <v>758</v>
      </c>
      <c r="J35" s="326">
        <f>$F35*I35</f>
        <v>37900</v>
      </c>
      <c r="K35" s="327">
        <f>J35/1000000</f>
        <v>0.0379</v>
      </c>
      <c r="L35" s="326">
        <v>53757</v>
      </c>
      <c r="M35" s="326">
        <v>53640</v>
      </c>
      <c r="N35" s="326">
        <f>L35-M35</f>
        <v>117</v>
      </c>
      <c r="O35" s="326">
        <f>$F35*N35</f>
        <v>5850</v>
      </c>
      <c r="P35" s="327">
        <f>O35/1000000</f>
        <v>0.00585</v>
      </c>
      <c r="Q35" s="439"/>
    </row>
    <row r="36" spans="1:17" ht="15.75" customHeight="1">
      <c r="A36" s="266">
        <v>23</v>
      </c>
      <c r="B36" s="329" t="s">
        <v>30</v>
      </c>
      <c r="C36" s="320">
        <v>4864888</v>
      </c>
      <c r="D36" s="332" t="s">
        <v>12</v>
      </c>
      <c r="E36" s="312" t="s">
        <v>325</v>
      </c>
      <c r="F36" s="320">
        <v>1000</v>
      </c>
      <c r="G36" s="325">
        <v>995075</v>
      </c>
      <c r="H36" s="326">
        <v>995138</v>
      </c>
      <c r="I36" s="326">
        <f t="shared" si="6"/>
        <v>-63</v>
      </c>
      <c r="J36" s="326">
        <f t="shared" si="7"/>
        <v>-63000</v>
      </c>
      <c r="K36" s="327">
        <f t="shared" si="8"/>
        <v>-0.063</v>
      </c>
      <c r="L36" s="326">
        <v>983582</v>
      </c>
      <c r="M36" s="326">
        <v>983596</v>
      </c>
      <c r="N36" s="326">
        <f t="shared" si="9"/>
        <v>-14</v>
      </c>
      <c r="O36" s="326">
        <f t="shared" si="10"/>
        <v>-14000</v>
      </c>
      <c r="P36" s="327">
        <f t="shared" si="11"/>
        <v>-0.014</v>
      </c>
      <c r="Q36" s="439"/>
    </row>
    <row r="37" spans="1:17" ht="15.75" customHeight="1">
      <c r="A37" s="266">
        <v>24</v>
      </c>
      <c r="B37" s="329" t="s">
        <v>351</v>
      </c>
      <c r="C37" s="320">
        <v>4864873</v>
      </c>
      <c r="D37" s="332" t="s">
        <v>12</v>
      </c>
      <c r="E37" s="312" t="s">
        <v>325</v>
      </c>
      <c r="F37" s="320">
        <v>1000</v>
      </c>
      <c r="G37" s="325">
        <v>999591</v>
      </c>
      <c r="H37" s="326">
        <v>999623</v>
      </c>
      <c r="I37" s="326">
        <f>G37-H37</f>
        <v>-32</v>
      </c>
      <c r="J37" s="326">
        <f>$F37*I37</f>
        <v>-32000</v>
      </c>
      <c r="K37" s="327">
        <f>J37/1000000</f>
        <v>-0.032</v>
      </c>
      <c r="L37" s="326">
        <v>302</v>
      </c>
      <c r="M37" s="326">
        <v>296</v>
      </c>
      <c r="N37" s="326">
        <f>L37-M37</f>
        <v>6</v>
      </c>
      <c r="O37" s="326">
        <f>$F37*N37</f>
        <v>6000</v>
      </c>
      <c r="P37" s="327">
        <f>O37/1000000</f>
        <v>0.006</v>
      </c>
      <c r="Q37" s="450"/>
    </row>
    <row r="38" spans="1:17" ht="15.75" customHeight="1">
      <c r="A38" s="266">
        <v>25</v>
      </c>
      <c r="B38" s="329" t="s">
        <v>391</v>
      </c>
      <c r="C38" s="320">
        <v>5295124</v>
      </c>
      <c r="D38" s="332" t="s">
        <v>12</v>
      </c>
      <c r="E38" s="312" t="s">
        <v>325</v>
      </c>
      <c r="F38" s="320">
        <v>100</v>
      </c>
      <c r="G38" s="325">
        <v>54870</v>
      </c>
      <c r="H38" s="326">
        <v>55964</v>
      </c>
      <c r="I38" s="326">
        <f t="shared" si="6"/>
        <v>-1094</v>
      </c>
      <c r="J38" s="326">
        <f t="shared" si="7"/>
        <v>-109400</v>
      </c>
      <c r="K38" s="327">
        <f t="shared" si="8"/>
        <v>-0.1094</v>
      </c>
      <c r="L38" s="326">
        <v>189838</v>
      </c>
      <c r="M38" s="326">
        <v>189840</v>
      </c>
      <c r="N38" s="326">
        <f t="shared" si="9"/>
        <v>-2</v>
      </c>
      <c r="O38" s="326">
        <f t="shared" si="10"/>
        <v>-200</v>
      </c>
      <c r="P38" s="327">
        <f t="shared" si="11"/>
        <v>-0.0002</v>
      </c>
      <c r="Q38" s="450"/>
    </row>
    <row r="39" spans="1:17" ht="15.75" customHeight="1">
      <c r="A39" s="266"/>
      <c r="B39" s="331" t="s">
        <v>31</v>
      </c>
      <c r="C39" s="320"/>
      <c r="D39" s="332"/>
      <c r="E39" s="312"/>
      <c r="F39" s="320"/>
      <c r="G39" s="325"/>
      <c r="H39" s="326"/>
      <c r="I39" s="326"/>
      <c r="J39" s="326"/>
      <c r="K39" s="327"/>
      <c r="L39" s="326"/>
      <c r="M39" s="326"/>
      <c r="N39" s="326"/>
      <c r="O39" s="326"/>
      <c r="P39" s="327"/>
      <c r="Q39" s="439"/>
    </row>
    <row r="40" spans="1:17" ht="13.5" customHeight="1">
      <c r="A40" s="266">
        <v>26</v>
      </c>
      <c r="B40" s="329" t="s">
        <v>348</v>
      </c>
      <c r="C40" s="320">
        <v>5128477</v>
      </c>
      <c r="D40" s="332" t="s">
        <v>12</v>
      </c>
      <c r="E40" s="312" t="s">
        <v>325</v>
      </c>
      <c r="F40" s="320">
        <v>1000</v>
      </c>
      <c r="G40" s="325">
        <v>962641</v>
      </c>
      <c r="H40" s="326">
        <v>964910</v>
      </c>
      <c r="I40" s="326">
        <f>G40-H40</f>
        <v>-2269</v>
      </c>
      <c r="J40" s="326">
        <f>$F40*I40</f>
        <v>-2269000</v>
      </c>
      <c r="K40" s="327">
        <f>J40/1000000</f>
        <v>-2.269</v>
      </c>
      <c r="L40" s="326">
        <v>999810</v>
      </c>
      <c r="M40" s="326">
        <v>999810</v>
      </c>
      <c r="N40" s="326">
        <f>L40-M40</f>
        <v>0</v>
      </c>
      <c r="O40" s="326">
        <f>$F40*N40</f>
        <v>0</v>
      </c>
      <c r="P40" s="327">
        <f>O40/1000000</f>
        <v>0</v>
      </c>
      <c r="Q40" s="450"/>
    </row>
    <row r="41" spans="1:17" ht="13.5" customHeight="1">
      <c r="A41" s="266">
        <v>27</v>
      </c>
      <c r="B41" s="329" t="s">
        <v>349</v>
      </c>
      <c r="C41" s="320">
        <v>4902482</v>
      </c>
      <c r="D41" s="332" t="s">
        <v>12</v>
      </c>
      <c r="E41" s="312" t="s">
        <v>325</v>
      </c>
      <c r="F41" s="320">
        <v>500</v>
      </c>
      <c r="G41" s="325">
        <v>967254</v>
      </c>
      <c r="H41" s="326">
        <v>974228</v>
      </c>
      <c r="I41" s="326">
        <f>G41-H41</f>
        <v>-6974</v>
      </c>
      <c r="J41" s="326">
        <f>$F41*I41</f>
        <v>-3487000</v>
      </c>
      <c r="K41" s="327">
        <f>J41/1000000</f>
        <v>-3.487</v>
      </c>
      <c r="L41" s="326">
        <v>999999</v>
      </c>
      <c r="M41" s="326">
        <v>999999</v>
      </c>
      <c r="N41" s="326">
        <f>L41-M41</f>
        <v>0</v>
      </c>
      <c r="O41" s="326">
        <f>$F41*N41</f>
        <v>0</v>
      </c>
      <c r="P41" s="327">
        <f>O41/1000000</f>
        <v>0</v>
      </c>
      <c r="Q41" s="450"/>
    </row>
    <row r="42" spans="1:17" ht="13.5" customHeight="1">
      <c r="A42" s="266">
        <v>28</v>
      </c>
      <c r="B42" s="329" t="s">
        <v>32</v>
      </c>
      <c r="C42" s="320">
        <v>4864791</v>
      </c>
      <c r="D42" s="332" t="s">
        <v>12</v>
      </c>
      <c r="E42" s="312" t="s">
        <v>325</v>
      </c>
      <c r="F42" s="320">
        <v>266.67</v>
      </c>
      <c r="G42" s="325">
        <v>996668</v>
      </c>
      <c r="H42" s="326">
        <v>997282</v>
      </c>
      <c r="I42" s="267">
        <f>G42-H42</f>
        <v>-614</v>
      </c>
      <c r="J42" s="267">
        <f>$F42*I42</f>
        <v>-163735.38</v>
      </c>
      <c r="K42" s="759">
        <f>J42/1000000</f>
        <v>-0.16373538</v>
      </c>
      <c r="L42" s="326">
        <v>999846</v>
      </c>
      <c r="M42" s="326">
        <v>999846</v>
      </c>
      <c r="N42" s="267">
        <f>L42-M42</f>
        <v>0</v>
      </c>
      <c r="O42" s="267">
        <f>$F42*N42</f>
        <v>0</v>
      </c>
      <c r="P42" s="759">
        <f>O42/1000000</f>
        <v>0</v>
      </c>
      <c r="Q42" s="469"/>
    </row>
    <row r="43" spans="1:17" ht="13.5" customHeight="1">
      <c r="A43" s="266">
        <v>29</v>
      </c>
      <c r="B43" s="329" t="s">
        <v>33</v>
      </c>
      <c r="C43" s="320">
        <v>4864867</v>
      </c>
      <c r="D43" s="332" t="s">
        <v>12</v>
      </c>
      <c r="E43" s="312" t="s">
        <v>325</v>
      </c>
      <c r="F43" s="320">
        <v>500</v>
      </c>
      <c r="G43" s="325">
        <v>1724</v>
      </c>
      <c r="H43" s="326">
        <v>1593</v>
      </c>
      <c r="I43" s="326">
        <f>G43-H43</f>
        <v>131</v>
      </c>
      <c r="J43" s="326">
        <f>$F43*I43</f>
        <v>65500</v>
      </c>
      <c r="K43" s="327">
        <f>J43/1000000</f>
        <v>0.0655</v>
      </c>
      <c r="L43" s="326">
        <v>999915</v>
      </c>
      <c r="M43" s="326">
        <v>999915</v>
      </c>
      <c r="N43" s="326">
        <f>L43-M43</f>
        <v>0</v>
      </c>
      <c r="O43" s="326">
        <f>$F43*N43</f>
        <v>0</v>
      </c>
      <c r="P43" s="327">
        <f>O43/1000000</f>
        <v>0</v>
      </c>
      <c r="Q43" s="439"/>
    </row>
    <row r="44" spans="1:17" ht="13.5" customHeight="1">
      <c r="A44" s="266"/>
      <c r="B44" s="330" t="s">
        <v>34</v>
      </c>
      <c r="C44" s="320"/>
      <c r="D44" s="333"/>
      <c r="E44" s="312"/>
      <c r="F44" s="320"/>
      <c r="G44" s="325"/>
      <c r="H44" s="326"/>
      <c r="I44" s="326"/>
      <c r="J44" s="326"/>
      <c r="K44" s="327"/>
      <c r="L44" s="326"/>
      <c r="M44" s="326"/>
      <c r="N44" s="326"/>
      <c r="O44" s="326"/>
      <c r="P44" s="327"/>
      <c r="Q44" s="439"/>
    </row>
    <row r="45" spans="1:17" ht="13.5" customHeight="1">
      <c r="A45" s="266">
        <v>30</v>
      </c>
      <c r="B45" s="329" t="s">
        <v>35</v>
      </c>
      <c r="C45" s="320">
        <v>4865041</v>
      </c>
      <c r="D45" s="332" t="s">
        <v>12</v>
      </c>
      <c r="E45" s="312" t="s">
        <v>325</v>
      </c>
      <c r="F45" s="320">
        <v>-1000</v>
      </c>
      <c r="G45" s="325">
        <v>37276</v>
      </c>
      <c r="H45" s="326">
        <v>35423</v>
      </c>
      <c r="I45" s="326">
        <f>G45-H45</f>
        <v>1853</v>
      </c>
      <c r="J45" s="326">
        <f>$F45*I45</f>
        <v>-1853000</v>
      </c>
      <c r="K45" s="327">
        <f>J45/1000000</f>
        <v>-1.853</v>
      </c>
      <c r="L45" s="326">
        <v>996473</v>
      </c>
      <c r="M45" s="326">
        <v>996473</v>
      </c>
      <c r="N45" s="326">
        <f>L45-M45</f>
        <v>0</v>
      </c>
      <c r="O45" s="326">
        <f>$F45*N45</f>
        <v>0</v>
      </c>
      <c r="P45" s="327">
        <f>O45/1000000</f>
        <v>0</v>
      </c>
      <c r="Q45" s="439"/>
    </row>
    <row r="46" spans="1:17" ht="13.5" customHeight="1">
      <c r="A46" s="266">
        <v>31</v>
      </c>
      <c r="B46" s="329" t="s">
        <v>16</v>
      </c>
      <c r="C46" s="320">
        <v>5295182</v>
      </c>
      <c r="D46" s="332" t="s">
        <v>12</v>
      </c>
      <c r="E46" s="312" t="s">
        <v>325</v>
      </c>
      <c r="F46" s="320">
        <v>-500</v>
      </c>
      <c r="G46" s="325">
        <v>188776</v>
      </c>
      <c r="H46" s="326">
        <v>185106</v>
      </c>
      <c r="I46" s="326">
        <f>G46-H46</f>
        <v>3670</v>
      </c>
      <c r="J46" s="326">
        <f>$F46*I46</f>
        <v>-1835000</v>
      </c>
      <c r="K46" s="327">
        <f>J46/1000000</f>
        <v>-1.835</v>
      </c>
      <c r="L46" s="326">
        <v>14691</v>
      </c>
      <c r="M46" s="326">
        <v>14691</v>
      </c>
      <c r="N46" s="326">
        <f>L46-M46</f>
        <v>0</v>
      </c>
      <c r="O46" s="326">
        <f>$F46*N46</f>
        <v>0</v>
      </c>
      <c r="P46" s="327">
        <f>O46/1000000</f>
        <v>0</v>
      </c>
      <c r="Q46" s="436"/>
    </row>
    <row r="47" spans="1:17" ht="13.5" customHeight="1">
      <c r="A47" s="267"/>
      <c r="B47" s="329"/>
      <c r="C47" s="320"/>
      <c r="D47" s="332"/>
      <c r="E47" s="312"/>
      <c r="F47" s="320">
        <v>-500</v>
      </c>
      <c r="G47" s="325">
        <v>184743</v>
      </c>
      <c r="H47" s="326">
        <v>183035</v>
      </c>
      <c r="I47" s="326">
        <f>G47-H47</f>
        <v>1708</v>
      </c>
      <c r="J47" s="326">
        <f>$F47*I47</f>
        <v>-854000</v>
      </c>
      <c r="K47" s="327">
        <f>J47/1000000</f>
        <v>-0.854</v>
      </c>
      <c r="L47" s="326"/>
      <c r="M47" s="326"/>
      <c r="N47" s="326"/>
      <c r="O47" s="326"/>
      <c r="P47" s="327"/>
      <c r="Q47" s="436"/>
    </row>
    <row r="48" spans="1:17" ht="13.5" customHeight="1">
      <c r="A48" s="267">
        <v>32</v>
      </c>
      <c r="B48" s="329" t="s">
        <v>17</v>
      </c>
      <c r="C48" s="320">
        <v>4864788</v>
      </c>
      <c r="D48" s="332" t="s">
        <v>12</v>
      </c>
      <c r="E48" s="312" t="s">
        <v>325</v>
      </c>
      <c r="F48" s="320">
        <v>-2000</v>
      </c>
      <c r="G48" s="325">
        <v>3110</v>
      </c>
      <c r="H48" s="326">
        <v>2368</v>
      </c>
      <c r="I48" s="326">
        <f>G48-H48</f>
        <v>742</v>
      </c>
      <c r="J48" s="326">
        <f>$F48*I48</f>
        <v>-1484000</v>
      </c>
      <c r="K48" s="327">
        <f>J48/1000000</f>
        <v>-1.484</v>
      </c>
      <c r="L48" s="326">
        <v>999975</v>
      </c>
      <c r="M48" s="326">
        <v>999975</v>
      </c>
      <c r="N48" s="326">
        <f>L48-M48</f>
        <v>0</v>
      </c>
      <c r="O48" s="326">
        <f>$F48*N48</f>
        <v>0</v>
      </c>
      <c r="P48" s="327">
        <f>O48/1000000</f>
        <v>0</v>
      </c>
      <c r="Q48" s="436"/>
    </row>
    <row r="49" spans="2:17" ht="14.25" customHeight="1">
      <c r="B49" s="330" t="s">
        <v>36</v>
      </c>
      <c r="C49" s="320"/>
      <c r="D49" s="333"/>
      <c r="E49" s="312"/>
      <c r="F49" s="320"/>
      <c r="G49" s="325"/>
      <c r="H49" s="326"/>
      <c r="I49" s="326"/>
      <c r="J49" s="326"/>
      <c r="K49" s="327"/>
      <c r="L49" s="326"/>
      <c r="M49" s="326"/>
      <c r="N49" s="326"/>
      <c r="O49" s="326"/>
      <c r="P49" s="327"/>
      <c r="Q49" s="439"/>
    </row>
    <row r="50" spans="1:17" ht="15.75" customHeight="1">
      <c r="A50" s="266">
        <v>33</v>
      </c>
      <c r="B50" s="329" t="s">
        <v>37</v>
      </c>
      <c r="C50" s="320">
        <v>4864911</v>
      </c>
      <c r="D50" s="332" t="s">
        <v>12</v>
      </c>
      <c r="E50" s="312" t="s">
        <v>325</v>
      </c>
      <c r="F50" s="320">
        <v>-1000</v>
      </c>
      <c r="G50" s="325">
        <v>31857</v>
      </c>
      <c r="H50" s="326">
        <v>27151</v>
      </c>
      <c r="I50" s="326">
        <f>G50-H50</f>
        <v>4706</v>
      </c>
      <c r="J50" s="326">
        <f>$F50*I50</f>
        <v>-4706000</v>
      </c>
      <c r="K50" s="327">
        <f>J50/1000000</f>
        <v>-4.706</v>
      </c>
      <c r="L50" s="326">
        <v>999957</v>
      </c>
      <c r="M50" s="326">
        <v>999957</v>
      </c>
      <c r="N50" s="326">
        <f>L50-M50</f>
        <v>0</v>
      </c>
      <c r="O50" s="326">
        <f>$F50*N50</f>
        <v>0</v>
      </c>
      <c r="P50" s="327">
        <f>O50/1000000</f>
        <v>0</v>
      </c>
      <c r="Q50" s="439"/>
    </row>
    <row r="51" spans="1:17" ht="15.75" customHeight="1">
      <c r="A51" s="266"/>
      <c r="B51" s="330" t="s">
        <v>359</v>
      </c>
      <c r="C51" s="320"/>
      <c r="D51" s="332"/>
      <c r="E51" s="312"/>
      <c r="F51" s="320"/>
      <c r="G51" s="325"/>
      <c r="H51" s="326"/>
      <c r="I51" s="326"/>
      <c r="J51" s="326"/>
      <c r="K51" s="327"/>
      <c r="L51" s="326"/>
      <c r="M51" s="326"/>
      <c r="N51" s="326"/>
      <c r="O51" s="326"/>
      <c r="P51" s="327"/>
      <c r="Q51" s="439"/>
    </row>
    <row r="52" spans="1:17" ht="15.75" customHeight="1">
      <c r="A52" s="266">
        <v>34</v>
      </c>
      <c r="B52" s="329" t="s">
        <v>408</v>
      </c>
      <c r="C52" s="320">
        <v>4864973</v>
      </c>
      <c r="D52" s="332" t="s">
        <v>12</v>
      </c>
      <c r="E52" s="312" t="s">
        <v>325</v>
      </c>
      <c r="F52" s="320">
        <v>-2000</v>
      </c>
      <c r="G52" s="325">
        <v>75532</v>
      </c>
      <c r="H52" s="326">
        <v>69979</v>
      </c>
      <c r="I52" s="326">
        <f>G52-H52</f>
        <v>5553</v>
      </c>
      <c r="J52" s="326">
        <f>$F52*I52</f>
        <v>-11106000</v>
      </c>
      <c r="K52" s="327">
        <f>J52/1000000</f>
        <v>-11.106</v>
      </c>
      <c r="L52" s="326">
        <v>280</v>
      </c>
      <c r="M52" s="326">
        <v>280</v>
      </c>
      <c r="N52" s="326">
        <f>L52-M52</f>
        <v>0</v>
      </c>
      <c r="O52" s="326">
        <f>$F52*N52</f>
        <v>0</v>
      </c>
      <c r="P52" s="327">
        <f>O52/1000000</f>
        <v>0</v>
      </c>
      <c r="Q52" s="439"/>
    </row>
    <row r="53" spans="1:17" ht="18.75" customHeight="1">
      <c r="A53" s="266">
        <v>35</v>
      </c>
      <c r="B53" s="329" t="s">
        <v>366</v>
      </c>
      <c r="C53" s="320">
        <v>4864992</v>
      </c>
      <c r="D53" s="332" t="s">
        <v>12</v>
      </c>
      <c r="E53" s="312" t="s">
        <v>325</v>
      </c>
      <c r="F53" s="320">
        <v>-1000</v>
      </c>
      <c r="G53" s="325">
        <v>81495</v>
      </c>
      <c r="H53" s="326">
        <v>77581</v>
      </c>
      <c r="I53" s="326">
        <f>G53-H53</f>
        <v>3914</v>
      </c>
      <c r="J53" s="326">
        <f>$F53*I53</f>
        <v>-3914000</v>
      </c>
      <c r="K53" s="327">
        <f>J53/1000000</f>
        <v>-3.914</v>
      </c>
      <c r="L53" s="326">
        <v>998486</v>
      </c>
      <c r="M53" s="326">
        <v>998486</v>
      </c>
      <c r="N53" s="326">
        <f>L53-M53</f>
        <v>0</v>
      </c>
      <c r="O53" s="326">
        <f>$F53*N53</f>
        <v>0</v>
      </c>
      <c r="P53" s="327">
        <f>O53/1000000</f>
        <v>0</v>
      </c>
      <c r="Q53" s="740"/>
    </row>
    <row r="54" spans="1:17" ht="15.75" customHeight="1">
      <c r="A54" s="266">
        <v>36</v>
      </c>
      <c r="B54" s="329" t="s">
        <v>360</v>
      </c>
      <c r="C54" s="320">
        <v>4864981</v>
      </c>
      <c r="D54" s="332" t="s">
        <v>12</v>
      </c>
      <c r="E54" s="312" t="s">
        <v>325</v>
      </c>
      <c r="F54" s="320">
        <v>-1000</v>
      </c>
      <c r="G54" s="325">
        <v>153196</v>
      </c>
      <c r="H54" s="326">
        <v>146140</v>
      </c>
      <c r="I54" s="326">
        <f>G54-H54</f>
        <v>7056</v>
      </c>
      <c r="J54" s="326">
        <f>$F54*I54</f>
        <v>-7056000</v>
      </c>
      <c r="K54" s="327">
        <f>J54/1000000</f>
        <v>-7.056</v>
      </c>
      <c r="L54" s="326">
        <v>2795</v>
      </c>
      <c r="M54" s="326">
        <v>2795</v>
      </c>
      <c r="N54" s="326">
        <f>L54-M54</f>
        <v>0</v>
      </c>
      <c r="O54" s="326">
        <f>$F54*N54</f>
        <v>0</v>
      </c>
      <c r="P54" s="327">
        <f>O54/1000000</f>
        <v>0</v>
      </c>
      <c r="Q54" s="740"/>
    </row>
    <row r="55" spans="1:17" ht="12" customHeight="1">
      <c r="A55" s="266"/>
      <c r="B55" s="331" t="s">
        <v>380</v>
      </c>
      <c r="C55" s="320"/>
      <c r="D55" s="332"/>
      <c r="E55" s="312"/>
      <c r="F55" s="320"/>
      <c r="G55" s="325"/>
      <c r="H55" s="326"/>
      <c r="I55" s="326"/>
      <c r="J55" s="326"/>
      <c r="K55" s="327"/>
      <c r="L55" s="326"/>
      <c r="M55" s="326"/>
      <c r="N55" s="326"/>
      <c r="O55" s="326"/>
      <c r="P55" s="327"/>
      <c r="Q55" s="440"/>
    </row>
    <row r="56" spans="1:17" ht="15.75" customHeight="1">
      <c r="A56" s="266">
        <v>37</v>
      </c>
      <c r="B56" s="329" t="s">
        <v>15</v>
      </c>
      <c r="C56" s="320">
        <v>4902505</v>
      </c>
      <c r="D56" s="332" t="s">
        <v>12</v>
      </c>
      <c r="E56" s="312" t="s">
        <v>325</v>
      </c>
      <c r="F56" s="320">
        <v>-2000</v>
      </c>
      <c r="G56" s="325">
        <v>7490</v>
      </c>
      <c r="H56" s="326">
        <v>5290</v>
      </c>
      <c r="I56" s="326">
        <f>G56-H56</f>
        <v>2200</v>
      </c>
      <c r="J56" s="326">
        <f>$F56*I56</f>
        <v>-4400000</v>
      </c>
      <c r="K56" s="327">
        <f>J56/1000000</f>
        <v>-4.4</v>
      </c>
      <c r="L56" s="326">
        <v>1</v>
      </c>
      <c r="M56" s="326">
        <v>1</v>
      </c>
      <c r="N56" s="326">
        <f>L56-M56</f>
        <v>0</v>
      </c>
      <c r="O56" s="326">
        <f>$F56*N56</f>
        <v>0</v>
      </c>
      <c r="P56" s="327">
        <f>O56/1000000</f>
        <v>0</v>
      </c>
      <c r="Q56" s="469"/>
    </row>
    <row r="57" spans="1:17" ht="18.75" customHeight="1">
      <c r="A57" s="266">
        <v>38</v>
      </c>
      <c r="B57" s="329" t="s">
        <v>16</v>
      </c>
      <c r="C57" s="320">
        <v>5128468</v>
      </c>
      <c r="D57" s="332" t="s">
        <v>12</v>
      </c>
      <c r="E57" s="312" t="s">
        <v>325</v>
      </c>
      <c r="F57" s="320">
        <v>-1000</v>
      </c>
      <c r="G57" s="325">
        <v>51327</v>
      </c>
      <c r="H57" s="326">
        <v>46784</v>
      </c>
      <c r="I57" s="326">
        <f>G57-H57</f>
        <v>4543</v>
      </c>
      <c r="J57" s="326">
        <f>$F57*I57</f>
        <v>-4543000</v>
      </c>
      <c r="K57" s="327">
        <f>J57/1000000</f>
        <v>-4.543</v>
      </c>
      <c r="L57" s="326">
        <v>1179</v>
      </c>
      <c r="M57" s="326">
        <v>1179</v>
      </c>
      <c r="N57" s="326">
        <f>L57-M57</f>
        <v>0</v>
      </c>
      <c r="O57" s="326">
        <f>$F57*N57</f>
        <v>0</v>
      </c>
      <c r="P57" s="327">
        <f>O57/1000000</f>
        <v>0</v>
      </c>
      <c r="Q57" s="446"/>
    </row>
    <row r="58" spans="1:17" ht="15" customHeight="1">
      <c r="A58" s="266"/>
      <c r="B58" s="331" t="s">
        <v>384</v>
      </c>
      <c r="C58" s="320"/>
      <c r="D58" s="332"/>
      <c r="E58" s="312"/>
      <c r="F58" s="320"/>
      <c r="G58" s="325"/>
      <c r="H58" s="326"/>
      <c r="I58" s="326"/>
      <c r="J58" s="326"/>
      <c r="K58" s="327"/>
      <c r="L58" s="326"/>
      <c r="M58" s="326"/>
      <c r="N58" s="326"/>
      <c r="O58" s="326"/>
      <c r="P58" s="327"/>
      <c r="Q58" s="446"/>
    </row>
    <row r="59" spans="1:17" ht="15.75" customHeight="1">
      <c r="A59" s="266">
        <v>39</v>
      </c>
      <c r="B59" s="329" t="s">
        <v>15</v>
      </c>
      <c r="C59" s="320">
        <v>5269749</v>
      </c>
      <c r="D59" s="332" t="s">
        <v>12</v>
      </c>
      <c r="E59" s="312" t="s">
        <v>325</v>
      </c>
      <c r="F59" s="320">
        <v>-1000</v>
      </c>
      <c r="G59" s="325">
        <v>1000342</v>
      </c>
      <c r="H59" s="326">
        <v>999346</v>
      </c>
      <c r="I59" s="326">
        <f>G59-H59</f>
        <v>996</v>
      </c>
      <c r="J59" s="326">
        <f>$F59*I59</f>
        <v>-996000</v>
      </c>
      <c r="K59" s="327">
        <f>J59/1000000</f>
        <v>-0.996</v>
      </c>
      <c r="L59" s="326">
        <v>999958</v>
      </c>
      <c r="M59" s="326">
        <v>999958</v>
      </c>
      <c r="N59" s="326">
        <f>L59-M59</f>
        <v>0</v>
      </c>
      <c r="O59" s="326">
        <f>$F59*N59</f>
        <v>0</v>
      </c>
      <c r="P59" s="327">
        <f>O59/1000000</f>
        <v>0</v>
      </c>
      <c r="Q59" s="436" t="s">
        <v>465</v>
      </c>
    </row>
    <row r="60" spans="1:17" ht="15" customHeight="1">
      <c r="A60" s="266">
        <v>40</v>
      </c>
      <c r="B60" s="329" t="s">
        <v>16</v>
      </c>
      <c r="C60" s="320">
        <v>5269750</v>
      </c>
      <c r="D60" s="332" t="s">
        <v>12</v>
      </c>
      <c r="E60" s="312" t="s">
        <v>325</v>
      </c>
      <c r="F60" s="320">
        <v>-1000</v>
      </c>
      <c r="G60" s="325">
        <v>40742</v>
      </c>
      <c r="H60" s="326">
        <v>38888</v>
      </c>
      <c r="I60" s="326">
        <f>G60-H60</f>
        <v>1854</v>
      </c>
      <c r="J60" s="326">
        <f>$F60*I60</f>
        <v>-1854000</v>
      </c>
      <c r="K60" s="327">
        <f>J60/1000000</f>
        <v>-1.854</v>
      </c>
      <c r="L60" s="326">
        <v>1466</v>
      </c>
      <c r="M60" s="326">
        <v>1466</v>
      </c>
      <c r="N60" s="326">
        <f>L60-M60</f>
        <v>0</v>
      </c>
      <c r="O60" s="326">
        <f>$F60*N60</f>
        <v>0</v>
      </c>
      <c r="P60" s="327">
        <f>O60/1000000</f>
        <v>0</v>
      </c>
      <c r="Q60" s="436" t="s">
        <v>465</v>
      </c>
    </row>
    <row r="61" spans="1:17" ht="14.25" customHeight="1">
      <c r="A61" s="266"/>
      <c r="B61" s="331" t="s">
        <v>358</v>
      </c>
      <c r="C61" s="320"/>
      <c r="D61" s="332"/>
      <c r="E61" s="312"/>
      <c r="F61" s="320"/>
      <c r="G61" s="325"/>
      <c r="H61" s="326"/>
      <c r="I61" s="326"/>
      <c r="J61" s="326"/>
      <c r="K61" s="327"/>
      <c r="L61" s="326"/>
      <c r="M61" s="326"/>
      <c r="N61" s="326"/>
      <c r="O61" s="326"/>
      <c r="P61" s="327"/>
      <c r="Q61" s="439"/>
    </row>
    <row r="62" spans="1:17" ht="14.25" customHeight="1">
      <c r="A62" s="266"/>
      <c r="B62" s="331" t="s">
        <v>42</v>
      </c>
      <c r="C62" s="320"/>
      <c r="D62" s="332"/>
      <c r="E62" s="312"/>
      <c r="F62" s="320"/>
      <c r="G62" s="325"/>
      <c r="H62" s="326"/>
      <c r="I62" s="326"/>
      <c r="J62" s="326"/>
      <c r="K62" s="327"/>
      <c r="L62" s="325"/>
      <c r="M62" s="326"/>
      <c r="N62" s="326"/>
      <c r="O62" s="326"/>
      <c r="P62" s="327"/>
      <c r="Q62" s="439"/>
    </row>
    <row r="63" spans="1:17" s="475" customFormat="1" ht="15.75" thickBot="1">
      <c r="A63" s="475">
        <v>41</v>
      </c>
      <c r="B63" s="798" t="s">
        <v>43</v>
      </c>
      <c r="C63" s="715">
        <v>4864843</v>
      </c>
      <c r="D63" s="715" t="s">
        <v>12</v>
      </c>
      <c r="E63" s="715" t="s">
        <v>325</v>
      </c>
      <c r="F63" s="715">
        <v>1000</v>
      </c>
      <c r="G63" s="325">
        <v>999980</v>
      </c>
      <c r="H63" s="326">
        <v>1000080</v>
      </c>
      <c r="I63" s="715">
        <f>G63-H63</f>
        <v>-100</v>
      </c>
      <c r="J63" s="715">
        <f>$F63*I63</f>
        <v>-100000</v>
      </c>
      <c r="K63" s="823">
        <f>J63/1000000</f>
        <v>-0.1</v>
      </c>
      <c r="L63" s="325">
        <v>27903</v>
      </c>
      <c r="M63" s="326">
        <v>27947</v>
      </c>
      <c r="N63" s="715">
        <f>L63-M63</f>
        <v>-44</v>
      </c>
      <c r="O63" s="715">
        <f>$F63*N63</f>
        <v>-44000</v>
      </c>
      <c r="P63" s="715">
        <f>O63/1000000</f>
        <v>-0.044</v>
      </c>
      <c r="Q63" s="533"/>
    </row>
    <row r="64" spans="1:17" s="739" customFormat="1" ht="16.5" hidden="1" thickBot="1" thickTop="1">
      <c r="A64" s="676"/>
      <c r="B64" s="737"/>
      <c r="C64" s="738"/>
      <c r="D64" s="743"/>
      <c r="F64" s="738"/>
      <c r="G64" s="326" t="e">
        <v>#N/A</v>
      </c>
      <c r="H64" s="326" t="e">
        <v>#N/A</v>
      </c>
      <c r="I64" s="738"/>
      <c r="J64" s="738"/>
      <c r="K64" s="738"/>
      <c r="L64" s="326" t="e">
        <v>#N/A</v>
      </c>
      <c r="M64" s="326" t="e">
        <v>#N/A</v>
      </c>
      <c r="N64" s="738"/>
      <c r="O64" s="738"/>
      <c r="P64" s="738"/>
      <c r="Q64" s="744"/>
    </row>
    <row r="65" spans="1:17" ht="21.75" customHeight="1" thickBot="1" thickTop="1">
      <c r="A65" s="267"/>
      <c r="B65" s="459" t="s">
        <v>290</v>
      </c>
      <c r="C65" s="38"/>
      <c r="D65" s="333"/>
      <c r="E65" s="312"/>
      <c r="F65" s="38"/>
      <c r="G65" s="438"/>
      <c r="H65" s="438"/>
      <c r="I65" s="326"/>
      <c r="J65" s="326"/>
      <c r="K65" s="326"/>
      <c r="L65" s="438"/>
      <c r="M65" s="438"/>
      <c r="N65" s="326"/>
      <c r="O65" s="326"/>
      <c r="P65" s="326"/>
      <c r="Q65" s="520" t="str">
        <f>Q1</f>
        <v>MARCH-2020</v>
      </c>
    </row>
    <row r="66" spans="1:17" ht="15.75" customHeight="1" thickTop="1">
      <c r="A66" s="265"/>
      <c r="B66" s="328" t="s">
        <v>44</v>
      </c>
      <c r="C66" s="310"/>
      <c r="D66" s="334"/>
      <c r="E66" s="334"/>
      <c r="F66" s="310"/>
      <c r="G66" s="325"/>
      <c r="H66" s="326"/>
      <c r="I66" s="521"/>
      <c r="J66" s="521"/>
      <c r="K66" s="522"/>
      <c r="L66" s="326"/>
      <c r="M66" s="326"/>
      <c r="N66" s="521"/>
      <c r="O66" s="521"/>
      <c r="P66" s="522"/>
      <c r="Q66" s="523"/>
    </row>
    <row r="67" spans="1:17" ht="15.75" customHeight="1">
      <c r="A67" s="266">
        <v>42</v>
      </c>
      <c r="B67" s="476" t="s">
        <v>77</v>
      </c>
      <c r="C67" s="320">
        <v>4865169</v>
      </c>
      <c r="D67" s="333" t="s">
        <v>12</v>
      </c>
      <c r="E67" s="312" t="s">
        <v>325</v>
      </c>
      <c r="F67" s="320">
        <v>1000</v>
      </c>
      <c r="G67" s="325">
        <v>972</v>
      </c>
      <c r="H67" s="326">
        <v>1009</v>
      </c>
      <c r="I67" s="326">
        <f>G67-H67</f>
        <v>-37</v>
      </c>
      <c r="J67" s="326">
        <f>$F67*I67</f>
        <v>-37000</v>
      </c>
      <c r="K67" s="327">
        <f>J67/1000000</f>
        <v>-0.037</v>
      </c>
      <c r="L67" s="326">
        <v>61255</v>
      </c>
      <c r="M67" s="326">
        <v>61255</v>
      </c>
      <c r="N67" s="326">
        <f>L67-M67</f>
        <v>0</v>
      </c>
      <c r="O67" s="326">
        <f>$F67*N67</f>
        <v>0</v>
      </c>
      <c r="P67" s="327">
        <f>O67/1000000</f>
        <v>0</v>
      </c>
      <c r="Q67" s="439"/>
    </row>
    <row r="68" spans="1:17" ht="15.75" customHeight="1">
      <c r="A68" s="266"/>
      <c r="B68" s="292" t="s">
        <v>49</v>
      </c>
      <c r="C68" s="321"/>
      <c r="D68" s="335"/>
      <c r="E68" s="335"/>
      <c r="F68" s="321"/>
      <c r="G68" s="325"/>
      <c r="H68" s="326"/>
      <c r="I68" s="326"/>
      <c r="J68" s="326"/>
      <c r="K68" s="327"/>
      <c r="L68" s="326"/>
      <c r="M68" s="326"/>
      <c r="N68" s="326"/>
      <c r="O68" s="326"/>
      <c r="P68" s="327"/>
      <c r="Q68" s="439"/>
    </row>
    <row r="69" spans="1:17" ht="15.75" customHeight="1">
      <c r="A69" s="266">
        <v>43</v>
      </c>
      <c r="B69" s="460" t="s">
        <v>50</v>
      </c>
      <c r="C69" s="321">
        <v>4902572</v>
      </c>
      <c r="D69" s="461" t="s">
        <v>12</v>
      </c>
      <c r="E69" s="312" t="s">
        <v>325</v>
      </c>
      <c r="F69" s="321">
        <v>100</v>
      </c>
      <c r="G69" s="325">
        <v>0</v>
      </c>
      <c r="H69" s="326">
        <v>0</v>
      </c>
      <c r="I69" s="326">
        <f>G69-H69</f>
        <v>0</v>
      </c>
      <c r="J69" s="326">
        <f>$F69*I69</f>
        <v>0</v>
      </c>
      <c r="K69" s="327">
        <f>J69/1000000</f>
        <v>0</v>
      </c>
      <c r="L69" s="326">
        <v>0</v>
      </c>
      <c r="M69" s="326">
        <v>0</v>
      </c>
      <c r="N69" s="326">
        <f>L69-M69</f>
        <v>0</v>
      </c>
      <c r="O69" s="326">
        <f>$F69*N69</f>
        <v>0</v>
      </c>
      <c r="P69" s="327">
        <f>O69/1000000</f>
        <v>0</v>
      </c>
      <c r="Q69" s="764"/>
    </row>
    <row r="70" spans="1:17" ht="15.75" customHeight="1">
      <c r="A70" s="266">
        <v>44</v>
      </c>
      <c r="B70" s="460" t="s">
        <v>51</v>
      </c>
      <c r="C70" s="321">
        <v>4902541</v>
      </c>
      <c r="D70" s="461" t="s">
        <v>12</v>
      </c>
      <c r="E70" s="312" t="s">
        <v>325</v>
      </c>
      <c r="F70" s="321">
        <v>100</v>
      </c>
      <c r="G70" s="325">
        <v>999465</v>
      </c>
      <c r="H70" s="326">
        <v>999500</v>
      </c>
      <c r="I70" s="326">
        <f>G70-H70</f>
        <v>-35</v>
      </c>
      <c r="J70" s="326">
        <f>$F70*I70</f>
        <v>-3500</v>
      </c>
      <c r="K70" s="327">
        <f>J70/1000000</f>
        <v>-0.0035</v>
      </c>
      <c r="L70" s="326">
        <v>999167</v>
      </c>
      <c r="M70" s="326">
        <v>999226</v>
      </c>
      <c r="N70" s="326">
        <f>L70-M70</f>
        <v>-59</v>
      </c>
      <c r="O70" s="326">
        <f>$F70*N70</f>
        <v>-5900</v>
      </c>
      <c r="P70" s="327">
        <f>O70/1000000</f>
        <v>-0.0059</v>
      </c>
      <c r="Q70" s="439"/>
    </row>
    <row r="71" spans="1:17" ht="15.75" customHeight="1">
      <c r="A71" s="266">
        <v>45</v>
      </c>
      <c r="B71" s="460" t="s">
        <v>52</v>
      </c>
      <c r="C71" s="321">
        <v>4902539</v>
      </c>
      <c r="D71" s="461" t="s">
        <v>12</v>
      </c>
      <c r="E71" s="312" t="s">
        <v>325</v>
      </c>
      <c r="F71" s="321">
        <v>100</v>
      </c>
      <c r="G71" s="325">
        <v>2946</v>
      </c>
      <c r="H71" s="326">
        <v>2834</v>
      </c>
      <c r="I71" s="326">
        <f>G71-H71</f>
        <v>112</v>
      </c>
      <c r="J71" s="326">
        <f>$F71*I71</f>
        <v>11200</v>
      </c>
      <c r="K71" s="327">
        <f>J71/1000000</f>
        <v>0.0112</v>
      </c>
      <c r="L71" s="326">
        <v>28810</v>
      </c>
      <c r="M71" s="326">
        <v>28769</v>
      </c>
      <c r="N71" s="326">
        <f>L71-M71</f>
        <v>41</v>
      </c>
      <c r="O71" s="326">
        <f>$F71*N71</f>
        <v>4100</v>
      </c>
      <c r="P71" s="327">
        <f>O71/1000000</f>
        <v>0.0041</v>
      </c>
      <c r="Q71" s="439"/>
    </row>
    <row r="72" spans="1:17" ht="15.75" customHeight="1">
      <c r="A72" s="266"/>
      <c r="B72" s="292" t="s">
        <v>53</v>
      </c>
      <c r="C72" s="321"/>
      <c r="D72" s="335"/>
      <c r="E72" s="335"/>
      <c r="F72" s="321"/>
      <c r="G72" s="325"/>
      <c r="H72" s="326"/>
      <c r="I72" s="326"/>
      <c r="J72" s="326"/>
      <c r="K72" s="327"/>
      <c r="L72" s="326"/>
      <c r="M72" s="326"/>
      <c r="N72" s="326"/>
      <c r="O72" s="326"/>
      <c r="P72" s="327"/>
      <c r="Q72" s="439"/>
    </row>
    <row r="73" spans="1:17" ht="15.75" customHeight="1">
      <c r="A73" s="266">
        <v>46</v>
      </c>
      <c r="B73" s="460" t="s">
        <v>54</v>
      </c>
      <c r="C73" s="321">
        <v>4902591</v>
      </c>
      <c r="D73" s="461" t="s">
        <v>12</v>
      </c>
      <c r="E73" s="312" t="s">
        <v>325</v>
      </c>
      <c r="F73" s="321">
        <v>1333</v>
      </c>
      <c r="G73" s="325">
        <v>772</v>
      </c>
      <c r="H73" s="326">
        <v>769</v>
      </c>
      <c r="I73" s="326">
        <f aca="true" t="shared" si="12" ref="I73:I78">G73-H73</f>
        <v>3</v>
      </c>
      <c r="J73" s="326">
        <f aca="true" t="shared" si="13" ref="J73:J78">$F73*I73</f>
        <v>3999</v>
      </c>
      <c r="K73" s="327">
        <f aca="true" t="shared" si="14" ref="K73:K78">J73/1000000</f>
        <v>0.003999</v>
      </c>
      <c r="L73" s="326">
        <v>492</v>
      </c>
      <c r="M73" s="326">
        <v>491</v>
      </c>
      <c r="N73" s="326">
        <f aca="true" t="shared" si="15" ref="N73:N78">L73-M73</f>
        <v>1</v>
      </c>
      <c r="O73" s="326">
        <f aca="true" t="shared" si="16" ref="O73:O78">$F73*N73</f>
        <v>1333</v>
      </c>
      <c r="P73" s="327">
        <f aca="true" t="shared" si="17" ref="P73:P78">O73/1000000</f>
        <v>0.001333</v>
      </c>
      <c r="Q73" s="439"/>
    </row>
    <row r="74" spans="1:17" ht="15.75" customHeight="1">
      <c r="A74" s="266">
        <v>47</v>
      </c>
      <c r="B74" s="460" t="s">
        <v>55</v>
      </c>
      <c r="C74" s="321">
        <v>4902565</v>
      </c>
      <c r="D74" s="461" t="s">
        <v>12</v>
      </c>
      <c r="E74" s="312" t="s">
        <v>325</v>
      </c>
      <c r="F74" s="321">
        <v>100</v>
      </c>
      <c r="G74" s="325">
        <v>3179</v>
      </c>
      <c r="H74" s="326">
        <v>3179</v>
      </c>
      <c r="I74" s="326">
        <f t="shared" si="12"/>
        <v>0</v>
      </c>
      <c r="J74" s="326">
        <f t="shared" si="13"/>
        <v>0</v>
      </c>
      <c r="K74" s="327">
        <f t="shared" si="14"/>
        <v>0</v>
      </c>
      <c r="L74" s="326">
        <v>1592</v>
      </c>
      <c r="M74" s="326">
        <v>1592</v>
      </c>
      <c r="N74" s="326">
        <f t="shared" si="15"/>
        <v>0</v>
      </c>
      <c r="O74" s="326">
        <f t="shared" si="16"/>
        <v>0</v>
      </c>
      <c r="P74" s="327">
        <f t="shared" si="17"/>
        <v>0</v>
      </c>
      <c r="Q74" s="439"/>
    </row>
    <row r="75" spans="1:17" ht="15.75" customHeight="1">
      <c r="A75" s="266">
        <v>48</v>
      </c>
      <c r="B75" s="460" t="s">
        <v>56</v>
      </c>
      <c r="C75" s="321">
        <v>4902523</v>
      </c>
      <c r="D75" s="461" t="s">
        <v>12</v>
      </c>
      <c r="E75" s="312" t="s">
        <v>325</v>
      </c>
      <c r="F75" s="321">
        <v>100</v>
      </c>
      <c r="G75" s="325">
        <v>999815</v>
      </c>
      <c r="H75" s="326">
        <v>999815</v>
      </c>
      <c r="I75" s="326">
        <f t="shared" si="12"/>
        <v>0</v>
      </c>
      <c r="J75" s="326">
        <f t="shared" si="13"/>
        <v>0</v>
      </c>
      <c r="K75" s="327">
        <f t="shared" si="14"/>
        <v>0</v>
      </c>
      <c r="L75" s="326">
        <v>999943</v>
      </c>
      <c r="M75" s="326">
        <v>999943</v>
      </c>
      <c r="N75" s="326">
        <f t="shared" si="15"/>
        <v>0</v>
      </c>
      <c r="O75" s="326">
        <f t="shared" si="16"/>
        <v>0</v>
      </c>
      <c r="P75" s="327">
        <f t="shared" si="17"/>
        <v>0</v>
      </c>
      <c r="Q75" s="439"/>
    </row>
    <row r="76" spans="1:17" ht="15.75" customHeight="1">
      <c r="A76" s="266">
        <v>49</v>
      </c>
      <c r="B76" s="460" t="s">
        <v>57</v>
      </c>
      <c r="C76" s="321">
        <v>4902547</v>
      </c>
      <c r="D76" s="461" t="s">
        <v>12</v>
      </c>
      <c r="E76" s="312" t="s">
        <v>325</v>
      </c>
      <c r="F76" s="321">
        <v>100</v>
      </c>
      <c r="G76" s="325">
        <v>5885</v>
      </c>
      <c r="H76" s="326">
        <v>5885</v>
      </c>
      <c r="I76" s="326">
        <f t="shared" si="12"/>
        <v>0</v>
      </c>
      <c r="J76" s="326">
        <f t="shared" si="13"/>
        <v>0</v>
      </c>
      <c r="K76" s="327">
        <f t="shared" si="14"/>
        <v>0</v>
      </c>
      <c r="L76" s="326">
        <v>8891</v>
      </c>
      <c r="M76" s="326">
        <v>8891</v>
      </c>
      <c r="N76" s="326">
        <f t="shared" si="15"/>
        <v>0</v>
      </c>
      <c r="O76" s="326">
        <f t="shared" si="16"/>
        <v>0</v>
      </c>
      <c r="P76" s="327">
        <f t="shared" si="17"/>
        <v>0</v>
      </c>
      <c r="Q76" s="439"/>
    </row>
    <row r="77" spans="1:17" ht="15.75" customHeight="1">
      <c r="A77" s="266">
        <v>50</v>
      </c>
      <c r="B77" s="460" t="s">
        <v>58</v>
      </c>
      <c r="C77" s="321">
        <v>4902548</v>
      </c>
      <c r="D77" s="461" t="s">
        <v>12</v>
      </c>
      <c r="E77" s="312" t="s">
        <v>325</v>
      </c>
      <c r="F77" s="477">
        <v>100</v>
      </c>
      <c r="G77" s="325">
        <v>0</v>
      </c>
      <c r="H77" s="326">
        <v>0</v>
      </c>
      <c r="I77" s="326">
        <f t="shared" si="12"/>
        <v>0</v>
      </c>
      <c r="J77" s="326">
        <f t="shared" si="13"/>
        <v>0</v>
      </c>
      <c r="K77" s="327">
        <f t="shared" si="14"/>
        <v>0</v>
      </c>
      <c r="L77" s="326">
        <v>0</v>
      </c>
      <c r="M77" s="326">
        <v>0</v>
      </c>
      <c r="N77" s="326">
        <f t="shared" si="15"/>
        <v>0</v>
      </c>
      <c r="O77" s="326">
        <f t="shared" si="16"/>
        <v>0</v>
      </c>
      <c r="P77" s="327">
        <f t="shared" si="17"/>
        <v>0</v>
      </c>
      <c r="Q77" s="469"/>
    </row>
    <row r="78" spans="1:17" ht="15.75" customHeight="1">
      <c r="A78" s="266">
        <v>51</v>
      </c>
      <c r="B78" s="460" t="s">
        <v>59</v>
      </c>
      <c r="C78" s="321">
        <v>4902564</v>
      </c>
      <c r="D78" s="461" t="s">
        <v>12</v>
      </c>
      <c r="E78" s="312" t="s">
        <v>325</v>
      </c>
      <c r="F78" s="321">
        <v>100</v>
      </c>
      <c r="G78" s="325">
        <v>1865</v>
      </c>
      <c r="H78" s="326">
        <v>2008</v>
      </c>
      <c r="I78" s="326">
        <f t="shared" si="12"/>
        <v>-143</v>
      </c>
      <c r="J78" s="326">
        <f t="shared" si="13"/>
        <v>-14300</v>
      </c>
      <c r="K78" s="327">
        <f t="shared" si="14"/>
        <v>-0.0143</v>
      </c>
      <c r="L78" s="326">
        <v>1507</v>
      </c>
      <c r="M78" s="326">
        <v>1486</v>
      </c>
      <c r="N78" s="326">
        <f t="shared" si="15"/>
        <v>21</v>
      </c>
      <c r="O78" s="326">
        <f t="shared" si="16"/>
        <v>2100</v>
      </c>
      <c r="P78" s="327">
        <f t="shared" si="17"/>
        <v>0.0021</v>
      </c>
      <c r="Q78" s="451"/>
    </row>
    <row r="79" spans="1:17" ht="15.75" customHeight="1">
      <c r="A79" s="266"/>
      <c r="B79" s="292" t="s">
        <v>61</v>
      </c>
      <c r="C79" s="321"/>
      <c r="D79" s="335"/>
      <c r="E79" s="335"/>
      <c r="F79" s="321"/>
      <c r="G79" s="325"/>
      <c r="H79" s="326"/>
      <c r="I79" s="326"/>
      <c r="J79" s="326"/>
      <c r="K79" s="327"/>
      <c r="L79" s="326"/>
      <c r="M79" s="326"/>
      <c r="N79" s="326"/>
      <c r="O79" s="326"/>
      <c r="P79" s="327"/>
      <c r="Q79" s="439"/>
    </row>
    <row r="80" spans="1:17" ht="15.75" customHeight="1">
      <c r="A80" s="266">
        <v>52</v>
      </c>
      <c r="B80" s="460" t="s">
        <v>62</v>
      </c>
      <c r="C80" s="321">
        <v>4865088</v>
      </c>
      <c r="D80" s="461" t="s">
        <v>12</v>
      </c>
      <c r="E80" s="312" t="s">
        <v>325</v>
      </c>
      <c r="F80" s="321">
        <v>166.66</v>
      </c>
      <c r="G80" s="325">
        <v>1412</v>
      </c>
      <c r="H80" s="326">
        <v>1412</v>
      </c>
      <c r="I80" s="326">
        <f>G80-H80</f>
        <v>0</v>
      </c>
      <c r="J80" s="326">
        <f>$F80*I80</f>
        <v>0</v>
      </c>
      <c r="K80" s="327">
        <f>J80/1000000</f>
        <v>0</v>
      </c>
      <c r="L80" s="326">
        <v>7172</v>
      </c>
      <c r="M80" s="326">
        <v>7172</v>
      </c>
      <c r="N80" s="326">
        <f>L80-M80</f>
        <v>0</v>
      </c>
      <c r="O80" s="326">
        <f>$F80*N80</f>
        <v>0</v>
      </c>
      <c r="P80" s="327">
        <f>O80/1000000</f>
        <v>0</v>
      </c>
      <c r="Q80" s="467"/>
    </row>
    <row r="81" spans="1:17" ht="15.75" customHeight="1">
      <c r="A81" s="266">
        <v>53</v>
      </c>
      <c r="B81" s="460" t="s">
        <v>63</v>
      </c>
      <c r="C81" s="321">
        <v>4902579</v>
      </c>
      <c r="D81" s="461" t="s">
        <v>12</v>
      </c>
      <c r="E81" s="312" t="s">
        <v>325</v>
      </c>
      <c r="F81" s="321">
        <v>500</v>
      </c>
      <c r="G81" s="325">
        <v>999899</v>
      </c>
      <c r="H81" s="326">
        <v>999899</v>
      </c>
      <c r="I81" s="326">
        <f>G81-H81</f>
        <v>0</v>
      </c>
      <c r="J81" s="326">
        <f>$F81*I81</f>
        <v>0</v>
      </c>
      <c r="K81" s="327">
        <f>J81/1000000</f>
        <v>0</v>
      </c>
      <c r="L81" s="326">
        <v>1659</v>
      </c>
      <c r="M81" s="326">
        <v>1659</v>
      </c>
      <c r="N81" s="326">
        <f>L81-M81</f>
        <v>0</v>
      </c>
      <c r="O81" s="326">
        <f>$F81*N81</f>
        <v>0</v>
      </c>
      <c r="P81" s="327">
        <f>O81/1000000</f>
        <v>0</v>
      </c>
      <c r="Q81" s="439"/>
    </row>
    <row r="82" spans="1:17" ht="15.75" customHeight="1">
      <c r="A82" s="266">
        <v>54</v>
      </c>
      <c r="B82" s="460" t="s">
        <v>64</v>
      </c>
      <c r="C82" s="321">
        <v>4902585</v>
      </c>
      <c r="D82" s="461" t="s">
        <v>12</v>
      </c>
      <c r="E82" s="312" t="s">
        <v>325</v>
      </c>
      <c r="F82" s="477">
        <v>666.67</v>
      </c>
      <c r="G82" s="325">
        <v>2256</v>
      </c>
      <c r="H82" s="326">
        <v>2252</v>
      </c>
      <c r="I82" s="326">
        <f>G82-H82</f>
        <v>4</v>
      </c>
      <c r="J82" s="326">
        <f>$F82*I82</f>
        <v>2666.68</v>
      </c>
      <c r="K82" s="327">
        <f>J82/1000000</f>
        <v>0.00266668</v>
      </c>
      <c r="L82" s="326">
        <v>313</v>
      </c>
      <c r="M82" s="326">
        <v>313</v>
      </c>
      <c r="N82" s="326">
        <f>L82-M82</f>
        <v>0</v>
      </c>
      <c r="O82" s="326">
        <f>$F82*N82</f>
        <v>0</v>
      </c>
      <c r="P82" s="327">
        <f>O82/1000000</f>
        <v>0</v>
      </c>
      <c r="Q82" s="439"/>
    </row>
    <row r="83" spans="1:17" ht="15.75" customHeight="1">
      <c r="A83" s="266">
        <v>55</v>
      </c>
      <c r="B83" s="460" t="s">
        <v>65</v>
      </c>
      <c r="C83" s="321">
        <v>4865090</v>
      </c>
      <c r="D83" s="461" t="s">
        <v>12</v>
      </c>
      <c r="E83" s="312" t="s">
        <v>325</v>
      </c>
      <c r="F83" s="477">
        <v>500</v>
      </c>
      <c r="G83" s="325">
        <v>566</v>
      </c>
      <c r="H83" s="326">
        <v>552</v>
      </c>
      <c r="I83" s="326">
        <f>G83-H83</f>
        <v>14</v>
      </c>
      <c r="J83" s="326">
        <f>$F83*I83</f>
        <v>7000</v>
      </c>
      <c r="K83" s="327">
        <f>J83/1000000</f>
        <v>0.007</v>
      </c>
      <c r="L83" s="326">
        <v>160</v>
      </c>
      <c r="M83" s="326">
        <v>158</v>
      </c>
      <c r="N83" s="326">
        <f>L83-M83</f>
        <v>2</v>
      </c>
      <c r="O83" s="326">
        <f>$F83*N83</f>
        <v>1000</v>
      </c>
      <c r="P83" s="327">
        <f>O83/1000000</f>
        <v>0.001</v>
      </c>
      <c r="Q83" s="439"/>
    </row>
    <row r="84" spans="2:17" ht="15.75" customHeight="1">
      <c r="B84" s="292" t="s">
        <v>67</v>
      </c>
      <c r="C84" s="321"/>
      <c r="D84" s="335"/>
      <c r="E84" s="335"/>
      <c r="F84" s="321"/>
      <c r="G84" s="325"/>
      <c r="H84" s="326"/>
      <c r="I84" s="326"/>
      <c r="J84" s="326"/>
      <c r="K84" s="327"/>
      <c r="L84" s="326"/>
      <c r="M84" s="326"/>
      <c r="N84" s="326"/>
      <c r="O84" s="326"/>
      <c r="P84" s="327"/>
      <c r="Q84" s="439"/>
    </row>
    <row r="85" spans="1:17" ht="15.75" customHeight="1">
      <c r="A85" s="266">
        <v>56</v>
      </c>
      <c r="B85" s="460" t="s">
        <v>60</v>
      </c>
      <c r="C85" s="321">
        <v>4902568</v>
      </c>
      <c r="D85" s="461" t="s">
        <v>12</v>
      </c>
      <c r="E85" s="312" t="s">
        <v>325</v>
      </c>
      <c r="F85" s="321">
        <v>100</v>
      </c>
      <c r="G85" s="325">
        <v>996384</v>
      </c>
      <c r="H85" s="326">
        <v>996508</v>
      </c>
      <c r="I85" s="326">
        <f>G85-H85</f>
        <v>-124</v>
      </c>
      <c r="J85" s="326">
        <f>$F85*I85</f>
        <v>-12400</v>
      </c>
      <c r="K85" s="327">
        <f>J85/1000000</f>
        <v>-0.0124</v>
      </c>
      <c r="L85" s="326">
        <v>4035</v>
      </c>
      <c r="M85" s="326">
        <v>4048</v>
      </c>
      <c r="N85" s="326">
        <f>L85-M85</f>
        <v>-13</v>
      </c>
      <c r="O85" s="326">
        <f>$F85*N85</f>
        <v>-1300</v>
      </c>
      <c r="P85" s="327">
        <f>O85/1000000</f>
        <v>-0.0013</v>
      </c>
      <c r="Q85" s="451"/>
    </row>
    <row r="86" spans="2:17" ht="15.75" customHeight="1">
      <c r="B86" s="292" t="s">
        <v>68</v>
      </c>
      <c r="C86" s="321"/>
      <c r="D86" s="335"/>
      <c r="E86" s="335"/>
      <c r="F86" s="321"/>
      <c r="G86" s="325"/>
      <c r="H86" s="326"/>
      <c r="I86" s="326"/>
      <c r="J86" s="326"/>
      <c r="K86" s="327"/>
      <c r="L86" s="326"/>
      <c r="M86" s="326"/>
      <c r="N86" s="326"/>
      <c r="O86" s="326"/>
      <c r="P86" s="327"/>
      <c r="Q86" s="439"/>
    </row>
    <row r="87" spans="1:17" ht="15.75" customHeight="1">
      <c r="A87" s="266">
        <v>57</v>
      </c>
      <c r="B87" s="460" t="s">
        <v>69</v>
      </c>
      <c r="C87" s="321">
        <v>4902540</v>
      </c>
      <c r="D87" s="461" t="s">
        <v>12</v>
      </c>
      <c r="E87" s="312" t="s">
        <v>325</v>
      </c>
      <c r="F87" s="321">
        <v>100</v>
      </c>
      <c r="G87" s="325">
        <v>7521</v>
      </c>
      <c r="H87" s="326">
        <v>7419</v>
      </c>
      <c r="I87" s="326">
        <f>G87-H87</f>
        <v>102</v>
      </c>
      <c r="J87" s="326">
        <f>$F87*I87</f>
        <v>10200</v>
      </c>
      <c r="K87" s="327">
        <f>J87/1000000</f>
        <v>0.0102</v>
      </c>
      <c r="L87" s="326">
        <v>11823</v>
      </c>
      <c r="M87" s="326">
        <v>11801</v>
      </c>
      <c r="N87" s="326">
        <f>L87-M87</f>
        <v>22</v>
      </c>
      <c r="O87" s="326">
        <f>$F87*N87</f>
        <v>2200</v>
      </c>
      <c r="P87" s="327">
        <f>O87/1000000</f>
        <v>0.0022</v>
      </c>
      <c r="Q87" s="451"/>
    </row>
    <row r="88" spans="1:17" ht="15.75" customHeight="1">
      <c r="A88" s="441">
        <v>58</v>
      </c>
      <c r="B88" s="460" t="s">
        <v>70</v>
      </c>
      <c r="C88" s="321">
        <v>4902520</v>
      </c>
      <c r="D88" s="461" t="s">
        <v>12</v>
      </c>
      <c r="E88" s="312" t="s">
        <v>325</v>
      </c>
      <c r="F88" s="321">
        <v>100</v>
      </c>
      <c r="G88" s="325">
        <v>9342</v>
      </c>
      <c r="H88" s="326">
        <v>9338</v>
      </c>
      <c r="I88" s="326">
        <f>G88-H88</f>
        <v>4</v>
      </c>
      <c r="J88" s="326">
        <f>$F88*I88</f>
        <v>400</v>
      </c>
      <c r="K88" s="327">
        <f>J88/1000000</f>
        <v>0.0004</v>
      </c>
      <c r="L88" s="326">
        <v>1891</v>
      </c>
      <c r="M88" s="326">
        <v>1890</v>
      </c>
      <c r="N88" s="326">
        <f>L88-M88</f>
        <v>1</v>
      </c>
      <c r="O88" s="326">
        <f>$F88*N88</f>
        <v>100</v>
      </c>
      <c r="P88" s="327">
        <f>O88/1000000</f>
        <v>0.0001</v>
      </c>
      <c r="Q88" s="439"/>
    </row>
    <row r="89" spans="1:17" ht="15.75" customHeight="1">
      <c r="A89" s="266">
        <v>59</v>
      </c>
      <c r="B89" s="460" t="s">
        <v>71</v>
      </c>
      <c r="C89" s="321">
        <v>4902536</v>
      </c>
      <c r="D89" s="461" t="s">
        <v>12</v>
      </c>
      <c r="E89" s="312" t="s">
        <v>325</v>
      </c>
      <c r="F89" s="321">
        <v>100</v>
      </c>
      <c r="G89" s="325">
        <v>28666</v>
      </c>
      <c r="H89" s="326">
        <v>28562</v>
      </c>
      <c r="I89" s="326">
        <f>G89-H89</f>
        <v>104</v>
      </c>
      <c r="J89" s="326">
        <f>$F89*I89</f>
        <v>10400</v>
      </c>
      <c r="K89" s="327">
        <f>J89/1000000</f>
        <v>0.0104</v>
      </c>
      <c r="L89" s="326">
        <v>7474</v>
      </c>
      <c r="M89" s="326">
        <v>7340</v>
      </c>
      <c r="N89" s="326">
        <f>L89-M89</f>
        <v>134</v>
      </c>
      <c r="O89" s="326">
        <f>$F89*N89</f>
        <v>13400</v>
      </c>
      <c r="P89" s="327">
        <f>O89/1000000</f>
        <v>0.0134</v>
      </c>
      <c r="Q89" s="451"/>
    </row>
    <row r="90" spans="1:17" ht="15.75" customHeight="1">
      <c r="A90" s="441"/>
      <c r="B90" s="292" t="s">
        <v>31</v>
      </c>
      <c r="C90" s="321"/>
      <c r="D90" s="335"/>
      <c r="E90" s="335"/>
      <c r="F90" s="321"/>
      <c r="G90" s="325"/>
      <c r="H90" s="326"/>
      <c r="I90" s="326"/>
      <c r="J90" s="326"/>
      <c r="K90" s="327"/>
      <c r="L90" s="326"/>
      <c r="M90" s="326"/>
      <c r="N90" s="326"/>
      <c r="O90" s="326"/>
      <c r="P90" s="327"/>
      <c r="Q90" s="439"/>
    </row>
    <row r="91" spans="1:17" ht="15.75" customHeight="1">
      <c r="A91" s="441">
        <v>60</v>
      </c>
      <c r="B91" s="460" t="s">
        <v>66</v>
      </c>
      <c r="C91" s="321">
        <v>4864797</v>
      </c>
      <c r="D91" s="461" t="s">
        <v>12</v>
      </c>
      <c r="E91" s="312" t="s">
        <v>325</v>
      </c>
      <c r="F91" s="321">
        <v>100</v>
      </c>
      <c r="G91" s="325">
        <v>53093</v>
      </c>
      <c r="H91" s="326">
        <v>53335</v>
      </c>
      <c r="I91" s="326">
        <f>G91-H91</f>
        <v>-242</v>
      </c>
      <c r="J91" s="326">
        <f>$F91*I91</f>
        <v>-24200</v>
      </c>
      <c r="K91" s="327">
        <f>J91/1000000</f>
        <v>-0.0242</v>
      </c>
      <c r="L91" s="326">
        <v>1503</v>
      </c>
      <c r="M91" s="326">
        <v>1503</v>
      </c>
      <c r="N91" s="326">
        <f>L91-M91</f>
        <v>0</v>
      </c>
      <c r="O91" s="326">
        <f>$F91*N91</f>
        <v>0</v>
      </c>
      <c r="P91" s="327">
        <f>O91/1000000</f>
        <v>0</v>
      </c>
      <c r="Q91" s="439"/>
    </row>
    <row r="92" spans="1:17" ht="15.75" customHeight="1">
      <c r="A92" s="442">
        <v>61</v>
      </c>
      <c r="B92" s="460" t="s">
        <v>223</v>
      </c>
      <c r="C92" s="321">
        <v>4865074</v>
      </c>
      <c r="D92" s="461" t="s">
        <v>12</v>
      </c>
      <c r="E92" s="312" t="s">
        <v>325</v>
      </c>
      <c r="F92" s="321">
        <v>133.33</v>
      </c>
      <c r="G92" s="325">
        <v>999809</v>
      </c>
      <c r="H92" s="326">
        <v>1000055</v>
      </c>
      <c r="I92" s="326">
        <f>G92-H92</f>
        <v>-246</v>
      </c>
      <c r="J92" s="326">
        <f>$F92*I92</f>
        <v>-32799.18</v>
      </c>
      <c r="K92" s="327">
        <f>J92/1000000</f>
        <v>-0.03279918</v>
      </c>
      <c r="L92" s="326">
        <v>254</v>
      </c>
      <c r="M92" s="326">
        <v>254</v>
      </c>
      <c r="N92" s="326">
        <f>L92-M92</f>
        <v>0</v>
      </c>
      <c r="O92" s="326">
        <f>$F92*N92</f>
        <v>0</v>
      </c>
      <c r="P92" s="327">
        <f>O92/1000000</f>
        <v>0</v>
      </c>
      <c r="Q92" s="439"/>
    </row>
    <row r="93" spans="1:17" ht="15.75" customHeight="1">
      <c r="A93" s="442">
        <v>62</v>
      </c>
      <c r="B93" s="460" t="s">
        <v>76</v>
      </c>
      <c r="C93" s="321">
        <v>4902528</v>
      </c>
      <c r="D93" s="461" t="s">
        <v>12</v>
      </c>
      <c r="E93" s="312" t="s">
        <v>325</v>
      </c>
      <c r="F93" s="321">
        <v>-300</v>
      </c>
      <c r="G93" s="325">
        <v>76</v>
      </c>
      <c r="H93" s="326">
        <v>76</v>
      </c>
      <c r="I93" s="326">
        <f>G93-H93</f>
        <v>0</v>
      </c>
      <c r="J93" s="326">
        <f>$F93*I93</f>
        <v>0</v>
      </c>
      <c r="K93" s="327">
        <f>J93/1000000</f>
        <v>0</v>
      </c>
      <c r="L93" s="326">
        <v>663</v>
      </c>
      <c r="M93" s="326">
        <v>663</v>
      </c>
      <c r="N93" s="326">
        <f>L93-M93</f>
        <v>0</v>
      </c>
      <c r="O93" s="326">
        <f>$F93*N93</f>
        <v>0</v>
      </c>
      <c r="P93" s="327">
        <f>O93/1000000</f>
        <v>0</v>
      </c>
      <c r="Q93" s="451"/>
    </row>
    <row r="94" spans="2:17" ht="15.75" customHeight="1">
      <c r="B94" s="330" t="s">
        <v>72</v>
      </c>
      <c r="C94" s="320"/>
      <c r="D94" s="332"/>
      <c r="E94" s="332"/>
      <c r="F94" s="320"/>
      <c r="G94" s="325"/>
      <c r="H94" s="326"/>
      <c r="I94" s="326"/>
      <c r="J94" s="326"/>
      <c r="K94" s="327"/>
      <c r="L94" s="326"/>
      <c r="M94" s="326"/>
      <c r="N94" s="326"/>
      <c r="O94" s="326"/>
      <c r="P94" s="327"/>
      <c r="Q94" s="439"/>
    </row>
    <row r="95" spans="1:17" ht="16.5">
      <c r="A95" s="442">
        <v>63</v>
      </c>
      <c r="B95" s="745" t="s">
        <v>73</v>
      </c>
      <c r="C95" s="320">
        <v>4902577</v>
      </c>
      <c r="D95" s="332" t="s">
        <v>12</v>
      </c>
      <c r="E95" s="312" t="s">
        <v>325</v>
      </c>
      <c r="F95" s="320">
        <v>-400</v>
      </c>
      <c r="G95" s="325">
        <v>995632</v>
      </c>
      <c r="H95" s="326">
        <v>995632</v>
      </c>
      <c r="I95" s="326">
        <f>G95-H95</f>
        <v>0</v>
      </c>
      <c r="J95" s="326">
        <f>$F95*I95</f>
        <v>0</v>
      </c>
      <c r="K95" s="327">
        <f>J95/1000000</f>
        <v>0</v>
      </c>
      <c r="L95" s="326">
        <v>61</v>
      </c>
      <c r="M95" s="326">
        <v>61</v>
      </c>
      <c r="N95" s="326">
        <f>L95-M95</f>
        <v>0</v>
      </c>
      <c r="O95" s="326">
        <f>$F95*N95</f>
        <v>0</v>
      </c>
      <c r="P95" s="327">
        <f>O95/1000000</f>
        <v>0</v>
      </c>
      <c r="Q95" s="746"/>
    </row>
    <row r="96" spans="1:17" ht="16.5">
      <c r="A96" s="442">
        <v>64</v>
      </c>
      <c r="B96" s="745" t="s">
        <v>74</v>
      </c>
      <c r="C96" s="320">
        <v>4902525</v>
      </c>
      <c r="D96" s="332" t="s">
        <v>12</v>
      </c>
      <c r="E96" s="312" t="s">
        <v>325</v>
      </c>
      <c r="F96" s="320">
        <v>400</v>
      </c>
      <c r="G96" s="325">
        <v>999880</v>
      </c>
      <c r="H96" s="326">
        <v>999879</v>
      </c>
      <c r="I96" s="326">
        <f>G96-H96</f>
        <v>1</v>
      </c>
      <c r="J96" s="326">
        <f>$F96*I96</f>
        <v>400</v>
      </c>
      <c r="K96" s="327">
        <f>J96/1000000</f>
        <v>0.0004</v>
      </c>
      <c r="L96" s="326">
        <v>999439</v>
      </c>
      <c r="M96" s="326">
        <v>999486</v>
      </c>
      <c r="N96" s="326">
        <f>L96-M96</f>
        <v>-47</v>
      </c>
      <c r="O96" s="326">
        <f>$F96*N96</f>
        <v>-18800</v>
      </c>
      <c r="P96" s="327">
        <f>O96/1000000</f>
        <v>-0.0188</v>
      </c>
      <c r="Q96" s="451"/>
    </row>
    <row r="97" spans="2:17" ht="16.5">
      <c r="B97" s="292" t="s">
        <v>362</v>
      </c>
      <c r="C97" s="320"/>
      <c r="D97" s="332"/>
      <c r="E97" s="312"/>
      <c r="F97" s="320"/>
      <c r="G97" s="325"/>
      <c r="H97" s="326"/>
      <c r="I97" s="326"/>
      <c r="J97" s="326"/>
      <c r="K97" s="327"/>
      <c r="L97" s="326"/>
      <c r="M97" s="326"/>
      <c r="N97" s="326"/>
      <c r="O97" s="326"/>
      <c r="P97" s="327"/>
      <c r="Q97" s="439"/>
    </row>
    <row r="98" spans="1:17" ht="18">
      <c r="A98" s="442">
        <v>65</v>
      </c>
      <c r="B98" s="460" t="s">
        <v>368</v>
      </c>
      <c r="C98" s="298">
        <v>4864983</v>
      </c>
      <c r="D98" s="121" t="s">
        <v>12</v>
      </c>
      <c r="E98" s="93" t="s">
        <v>325</v>
      </c>
      <c r="F98" s="394">
        <v>800</v>
      </c>
      <c r="G98" s="325">
        <v>972782</v>
      </c>
      <c r="H98" s="326">
        <v>973251</v>
      </c>
      <c r="I98" s="307">
        <f>G98-H98</f>
        <v>-469</v>
      </c>
      <c r="J98" s="307">
        <f>$F98*I98</f>
        <v>-375200</v>
      </c>
      <c r="K98" s="307">
        <f>J98/1000000</f>
        <v>-0.3752</v>
      </c>
      <c r="L98" s="325">
        <v>999760</v>
      </c>
      <c r="M98" s="326">
        <v>999760</v>
      </c>
      <c r="N98" s="307">
        <f>L98-M98</f>
        <v>0</v>
      </c>
      <c r="O98" s="307">
        <f>$F98*N98</f>
        <v>0</v>
      </c>
      <c r="P98" s="307">
        <f>O98/1000000</f>
        <v>0</v>
      </c>
      <c r="Q98" s="439"/>
    </row>
    <row r="99" spans="1:17" ht="18">
      <c r="A99" s="442">
        <v>66</v>
      </c>
      <c r="B99" s="460" t="s">
        <v>378</v>
      </c>
      <c r="C99" s="298">
        <v>4864950</v>
      </c>
      <c r="D99" s="121" t="s">
        <v>12</v>
      </c>
      <c r="E99" s="93" t="s">
        <v>325</v>
      </c>
      <c r="F99" s="394">
        <v>2000</v>
      </c>
      <c r="G99" s="325">
        <v>996765</v>
      </c>
      <c r="H99" s="326">
        <v>996984</v>
      </c>
      <c r="I99" s="307">
        <f>G99-H99</f>
        <v>-219</v>
      </c>
      <c r="J99" s="307">
        <f>$F99*I99</f>
        <v>-438000</v>
      </c>
      <c r="K99" s="307">
        <f>J99/1000000</f>
        <v>-0.438</v>
      </c>
      <c r="L99" s="325">
        <v>1060</v>
      </c>
      <c r="M99" s="326">
        <v>1060</v>
      </c>
      <c r="N99" s="307">
        <f>L99-M99</f>
        <v>0</v>
      </c>
      <c r="O99" s="307">
        <f>$F99*N99</f>
        <v>0</v>
      </c>
      <c r="P99" s="307">
        <f>O99/1000000</f>
        <v>0</v>
      </c>
      <c r="Q99" s="439"/>
    </row>
    <row r="100" spans="2:17" ht="18">
      <c r="B100" s="292" t="s">
        <v>392</v>
      </c>
      <c r="C100" s="298"/>
      <c r="D100" s="121"/>
      <c r="E100" s="93"/>
      <c r="F100" s="320"/>
      <c r="G100" s="325"/>
      <c r="H100" s="326"/>
      <c r="I100" s="307"/>
      <c r="J100" s="307"/>
      <c r="K100" s="307"/>
      <c r="L100" s="325"/>
      <c r="M100" s="326"/>
      <c r="N100" s="307"/>
      <c r="O100" s="307"/>
      <c r="P100" s="307"/>
      <c r="Q100" s="439"/>
    </row>
    <row r="101" spans="1:17" ht="18">
      <c r="A101" s="442">
        <v>67</v>
      </c>
      <c r="B101" s="460" t="s">
        <v>393</v>
      </c>
      <c r="C101" s="298">
        <v>4864810</v>
      </c>
      <c r="D101" s="121" t="s">
        <v>12</v>
      </c>
      <c r="E101" s="93" t="s">
        <v>325</v>
      </c>
      <c r="F101" s="394">
        <v>200</v>
      </c>
      <c r="G101" s="325">
        <v>980785</v>
      </c>
      <c r="H101" s="326">
        <v>982481</v>
      </c>
      <c r="I101" s="326">
        <f>G101-H101</f>
        <v>-1696</v>
      </c>
      <c r="J101" s="326">
        <f>$F101*I101</f>
        <v>-339200</v>
      </c>
      <c r="K101" s="326">
        <f>J101/1000000</f>
        <v>-0.3392</v>
      </c>
      <c r="L101" s="325">
        <v>378</v>
      </c>
      <c r="M101" s="326">
        <v>378</v>
      </c>
      <c r="N101" s="326">
        <f>L101-M101</f>
        <v>0</v>
      </c>
      <c r="O101" s="326">
        <f>$F101*N101</f>
        <v>0</v>
      </c>
      <c r="P101" s="327">
        <f>O101/1000000</f>
        <v>0</v>
      </c>
      <c r="Q101" s="439"/>
    </row>
    <row r="102" spans="1:17" s="472" customFormat="1" ht="18">
      <c r="A102" s="349">
        <v>68</v>
      </c>
      <c r="B102" s="677" t="s">
        <v>394</v>
      </c>
      <c r="C102" s="298">
        <v>4864901</v>
      </c>
      <c r="D102" s="121" t="s">
        <v>12</v>
      </c>
      <c r="E102" s="93" t="s">
        <v>325</v>
      </c>
      <c r="F102" s="320">
        <v>250</v>
      </c>
      <c r="G102" s="325">
        <v>998132</v>
      </c>
      <c r="H102" s="326">
        <v>999057</v>
      </c>
      <c r="I102" s="307">
        <f>G102-H102</f>
        <v>-925</v>
      </c>
      <c r="J102" s="307">
        <f>$F102*I102</f>
        <v>-231250</v>
      </c>
      <c r="K102" s="307">
        <f>J102/1000000</f>
        <v>-0.23125</v>
      </c>
      <c r="L102" s="325">
        <v>323</v>
      </c>
      <c r="M102" s="326">
        <v>323</v>
      </c>
      <c r="N102" s="307">
        <f>L102-M102</f>
        <v>0</v>
      </c>
      <c r="O102" s="307">
        <f>$F102*N102</f>
        <v>0</v>
      </c>
      <c r="P102" s="307">
        <f>O102/1000000</f>
        <v>0</v>
      </c>
      <c r="Q102" s="439"/>
    </row>
    <row r="103" spans="1:17" s="472" customFormat="1" ht="18">
      <c r="A103" s="349"/>
      <c r="B103" s="331" t="s">
        <v>433</v>
      </c>
      <c r="C103" s="298"/>
      <c r="D103" s="121"/>
      <c r="E103" s="93"/>
      <c r="F103" s="320"/>
      <c r="G103" s="325"/>
      <c r="H103" s="326"/>
      <c r="I103" s="307"/>
      <c r="J103" s="307"/>
      <c r="K103" s="307"/>
      <c r="L103" s="325"/>
      <c r="M103" s="326"/>
      <c r="N103" s="307"/>
      <c r="O103" s="307"/>
      <c r="P103" s="307"/>
      <c r="Q103" s="439"/>
    </row>
    <row r="104" spans="1:17" s="472" customFormat="1" ht="18">
      <c r="A104" s="349">
        <v>69</v>
      </c>
      <c r="B104" s="677" t="s">
        <v>439</v>
      </c>
      <c r="C104" s="298">
        <v>4864960</v>
      </c>
      <c r="D104" s="121" t="s">
        <v>12</v>
      </c>
      <c r="E104" s="93" t="s">
        <v>325</v>
      </c>
      <c r="F104" s="320">
        <v>1000</v>
      </c>
      <c r="G104" s="325">
        <v>993162</v>
      </c>
      <c r="H104" s="326">
        <v>994557</v>
      </c>
      <c r="I104" s="326">
        <f>G104-H104</f>
        <v>-1395</v>
      </c>
      <c r="J104" s="326">
        <f>$F104*I104</f>
        <v>-1395000</v>
      </c>
      <c r="K104" s="326">
        <f>J104/1000000</f>
        <v>-1.395</v>
      </c>
      <c r="L104" s="325">
        <v>2405</v>
      </c>
      <c r="M104" s="326">
        <v>2405</v>
      </c>
      <c r="N104" s="326">
        <f>L104-M104</f>
        <v>0</v>
      </c>
      <c r="O104" s="326">
        <f>$F104*N104</f>
        <v>0</v>
      </c>
      <c r="P104" s="327">
        <f>O104/1000000</f>
        <v>0</v>
      </c>
      <c r="Q104" s="439"/>
    </row>
    <row r="105" spans="1:17" ht="18">
      <c r="A105" s="349">
        <v>70</v>
      </c>
      <c r="B105" s="677" t="s">
        <v>440</v>
      </c>
      <c r="C105" s="298">
        <v>5128441</v>
      </c>
      <c r="D105" s="121" t="s">
        <v>12</v>
      </c>
      <c r="E105" s="93" t="s">
        <v>325</v>
      </c>
      <c r="F105" s="524">
        <v>750</v>
      </c>
      <c r="G105" s="325">
        <v>1807</v>
      </c>
      <c r="H105" s="326">
        <v>1711</v>
      </c>
      <c r="I105" s="326">
        <f>G105-H105</f>
        <v>96</v>
      </c>
      <c r="J105" s="326">
        <f>$F105*I105</f>
        <v>72000</v>
      </c>
      <c r="K105" s="326">
        <f>J105/1000000</f>
        <v>0.072</v>
      </c>
      <c r="L105" s="325">
        <v>3281</v>
      </c>
      <c r="M105" s="326">
        <v>3281</v>
      </c>
      <c r="N105" s="326">
        <f>L105-M105</f>
        <v>0</v>
      </c>
      <c r="O105" s="326">
        <f>$F105*N105</f>
        <v>0</v>
      </c>
      <c r="P105" s="327">
        <f>O105/1000000</f>
        <v>0</v>
      </c>
      <c r="Q105" s="439"/>
    </row>
    <row r="106" spans="2:92" s="475" customFormat="1" ht="15.75" thickBot="1">
      <c r="B106" s="716"/>
      <c r="G106" s="437"/>
      <c r="H106" s="438"/>
      <c r="I106" s="715"/>
      <c r="J106" s="715"/>
      <c r="K106" s="715"/>
      <c r="L106" s="437"/>
      <c r="M106" s="438"/>
      <c r="N106" s="715"/>
      <c r="O106" s="715"/>
      <c r="P106" s="715"/>
      <c r="Q106" s="575"/>
      <c r="R106" s="472"/>
      <c r="S106" s="472"/>
      <c r="T106" s="472"/>
      <c r="U106" s="472"/>
      <c r="V106" s="472"/>
      <c r="W106" s="472"/>
      <c r="X106" s="472"/>
      <c r="Y106" s="472"/>
      <c r="Z106" s="472"/>
      <c r="AA106" s="472"/>
      <c r="AB106" s="472"/>
      <c r="AC106" s="472"/>
      <c r="AD106" s="472"/>
      <c r="AE106" s="472"/>
      <c r="AF106" s="472"/>
      <c r="AG106" s="472"/>
      <c r="AH106" s="472"/>
      <c r="AI106" s="472"/>
      <c r="AJ106" s="472"/>
      <c r="AK106" s="472"/>
      <c r="AL106" s="472"/>
      <c r="AM106" s="472"/>
      <c r="AN106" s="472"/>
      <c r="AO106" s="472"/>
      <c r="AP106" s="472"/>
      <c r="AQ106" s="472"/>
      <c r="AR106" s="472"/>
      <c r="AS106" s="472"/>
      <c r="AT106" s="472"/>
      <c r="AU106" s="472"/>
      <c r="AV106" s="472"/>
      <c r="AW106" s="472"/>
      <c r="AX106" s="472"/>
      <c r="AY106" s="472"/>
      <c r="AZ106" s="472"/>
      <c r="BA106" s="472"/>
      <c r="BB106" s="472"/>
      <c r="BC106" s="472"/>
      <c r="BD106" s="472"/>
      <c r="BE106" s="472"/>
      <c r="BF106" s="472"/>
      <c r="BG106" s="472"/>
      <c r="BH106" s="472"/>
      <c r="BI106" s="472"/>
      <c r="BJ106" s="472"/>
      <c r="BK106" s="472"/>
      <c r="BL106" s="472"/>
      <c r="BM106" s="472"/>
      <c r="BN106" s="472"/>
      <c r="BO106" s="472"/>
      <c r="BP106" s="472"/>
      <c r="BQ106" s="472"/>
      <c r="BR106" s="472"/>
      <c r="BS106" s="472"/>
      <c r="BT106" s="472"/>
      <c r="BU106" s="472"/>
      <c r="BV106" s="472"/>
      <c r="BW106" s="472"/>
      <c r="BX106" s="472"/>
      <c r="BY106" s="472"/>
      <c r="BZ106" s="472"/>
      <c r="CA106" s="472"/>
      <c r="CB106" s="472"/>
      <c r="CC106" s="472"/>
      <c r="CD106" s="472"/>
      <c r="CE106" s="472"/>
      <c r="CF106" s="472"/>
      <c r="CG106" s="472"/>
      <c r="CH106" s="472"/>
      <c r="CI106" s="472"/>
      <c r="CJ106" s="472"/>
      <c r="CK106" s="472"/>
      <c r="CL106" s="472"/>
      <c r="CM106" s="472"/>
      <c r="CN106" s="472"/>
    </row>
    <row r="107" spans="2:16" ht="18.75" thickTop="1">
      <c r="B107" s="148" t="s">
        <v>222</v>
      </c>
      <c r="G107" s="326"/>
      <c r="H107" s="326"/>
      <c r="I107" s="524"/>
      <c r="J107" s="524"/>
      <c r="K107" s="408">
        <f>SUM(K7:K106)</f>
        <v>-90.12731888000002</v>
      </c>
      <c r="L107" s="326"/>
      <c r="M107" s="326"/>
      <c r="N107" s="524"/>
      <c r="O107" s="524"/>
      <c r="P107" s="408">
        <f>SUM(P7:P106)</f>
        <v>-0.129117</v>
      </c>
    </row>
    <row r="108" spans="2:16" ht="15">
      <c r="B108" s="15"/>
      <c r="G108" s="326"/>
      <c r="H108" s="326"/>
      <c r="I108" s="524"/>
      <c r="J108" s="524"/>
      <c r="K108" s="524"/>
      <c r="L108" s="326"/>
      <c r="M108" s="326"/>
      <c r="N108" s="524"/>
      <c r="O108" s="524"/>
      <c r="P108" s="524"/>
    </row>
    <row r="109" spans="2:16" ht="15">
      <c r="B109" s="15"/>
      <c r="G109" s="326"/>
      <c r="H109" s="326"/>
      <c r="I109" s="524"/>
      <c r="J109" s="524"/>
      <c r="K109" s="524"/>
      <c r="L109" s="326"/>
      <c r="M109" s="326"/>
      <c r="N109" s="524"/>
      <c r="O109" s="524"/>
      <c r="P109" s="524"/>
    </row>
    <row r="110" spans="2:16" ht="15">
      <c r="B110" s="15"/>
      <c r="G110" s="326"/>
      <c r="H110" s="326"/>
      <c r="I110" s="524"/>
      <c r="J110" s="524"/>
      <c r="K110" s="524"/>
      <c r="L110" s="326"/>
      <c r="M110" s="326"/>
      <c r="N110" s="524"/>
      <c r="O110" s="524"/>
      <c r="P110" s="524"/>
    </row>
    <row r="111" spans="2:16" ht="15">
      <c r="B111" s="15"/>
      <c r="G111" s="326"/>
      <c r="H111" s="326"/>
      <c r="I111" s="524"/>
      <c r="J111" s="524"/>
      <c r="K111" s="524"/>
      <c r="L111" s="326"/>
      <c r="M111" s="326"/>
      <c r="N111" s="524"/>
      <c r="O111" s="524"/>
      <c r="P111" s="524"/>
    </row>
    <row r="112" spans="2:16" ht="15">
      <c r="B112" s="15"/>
      <c r="G112" s="326"/>
      <c r="H112" s="326"/>
      <c r="I112" s="524"/>
      <c r="J112" s="524"/>
      <c r="K112" s="524"/>
      <c r="L112" s="326"/>
      <c r="M112" s="326"/>
      <c r="N112" s="524"/>
      <c r="O112" s="524"/>
      <c r="P112" s="524"/>
    </row>
    <row r="113" spans="1:16" ht="15.75">
      <c r="A113" s="14"/>
      <c r="G113" s="326"/>
      <c r="H113" s="326"/>
      <c r="I113" s="524"/>
      <c r="J113" s="524"/>
      <c r="K113" s="524"/>
      <c r="L113" s="326"/>
      <c r="M113" s="326"/>
      <c r="N113" s="524"/>
      <c r="O113" s="524"/>
      <c r="P113" s="524"/>
    </row>
    <row r="114" spans="1:17" ht="24" thickBot="1">
      <c r="A114" s="178" t="s">
        <v>221</v>
      </c>
      <c r="G114" s="326"/>
      <c r="H114" s="326"/>
      <c r="I114" s="79" t="s">
        <v>374</v>
      </c>
      <c r="J114" s="472"/>
      <c r="K114" s="472"/>
      <c r="L114" s="326"/>
      <c r="M114" s="326"/>
      <c r="N114" s="79" t="s">
        <v>375</v>
      </c>
      <c r="O114" s="472"/>
      <c r="P114" s="472"/>
      <c r="Q114" s="525" t="str">
        <f>Q1</f>
        <v>MARCH-2020</v>
      </c>
    </row>
    <row r="115" spans="1:17" ht="39" customHeight="1" thickBot="1" thickTop="1">
      <c r="A115" s="516" t="s">
        <v>8</v>
      </c>
      <c r="B115" s="494" t="s">
        <v>9</v>
      </c>
      <c r="C115" s="495" t="s">
        <v>1</v>
      </c>
      <c r="D115" s="495" t="s">
        <v>2</v>
      </c>
      <c r="E115" s="495" t="s">
        <v>3</v>
      </c>
      <c r="F115" s="495" t="s">
        <v>10</v>
      </c>
      <c r="G115" s="493" t="s">
        <v>461</v>
      </c>
      <c r="H115" s="495" t="s">
        <v>462</v>
      </c>
      <c r="I115" s="495" t="s">
        <v>4</v>
      </c>
      <c r="J115" s="495" t="s">
        <v>5</v>
      </c>
      <c r="K115" s="517" t="s">
        <v>6</v>
      </c>
      <c r="L115" s="493" t="s">
        <v>461</v>
      </c>
      <c r="M115" s="495" t="s">
        <v>462</v>
      </c>
      <c r="N115" s="495" t="s">
        <v>4</v>
      </c>
      <c r="O115" s="495" t="s">
        <v>5</v>
      </c>
      <c r="P115" s="517" t="s">
        <v>6</v>
      </c>
      <c r="Q115" s="517" t="s">
        <v>288</v>
      </c>
    </row>
    <row r="116" spans="1:16" ht="7.5" customHeight="1" hidden="1" thickBot="1" thickTop="1">
      <c r="A116" s="12"/>
      <c r="B116" s="11"/>
      <c r="C116" s="10"/>
      <c r="D116" s="10"/>
      <c r="E116" s="10"/>
      <c r="F116" s="10"/>
      <c r="G116" s="326"/>
      <c r="H116" s="326"/>
      <c r="I116" s="524"/>
      <c r="J116" s="524"/>
      <c r="K116" s="524"/>
      <c r="L116" s="326"/>
      <c r="M116" s="326"/>
      <c r="N116" s="524"/>
      <c r="O116" s="524"/>
      <c r="P116" s="524"/>
    </row>
    <row r="117" spans="1:17" ht="15.75" customHeight="1" thickTop="1">
      <c r="A117" s="322"/>
      <c r="B117" s="323" t="s">
        <v>26</v>
      </c>
      <c r="C117" s="310"/>
      <c r="D117" s="304"/>
      <c r="E117" s="304"/>
      <c r="F117" s="304"/>
      <c r="G117" s="326"/>
      <c r="H117" s="326"/>
      <c r="I117" s="527"/>
      <c r="J117" s="527"/>
      <c r="K117" s="528"/>
      <c r="L117" s="326"/>
      <c r="M117" s="326"/>
      <c r="N117" s="527"/>
      <c r="O117" s="527"/>
      <c r="P117" s="528"/>
      <c r="Q117" s="523"/>
    </row>
    <row r="118" spans="1:17" ht="15.75" customHeight="1">
      <c r="A118" s="309">
        <v>1</v>
      </c>
      <c r="B118" s="329" t="s">
        <v>75</v>
      </c>
      <c r="C118" s="320">
        <v>5295192</v>
      </c>
      <c r="D118" s="312" t="s">
        <v>12</v>
      </c>
      <c r="E118" s="312" t="s">
        <v>325</v>
      </c>
      <c r="F118" s="320">
        <v>-100</v>
      </c>
      <c r="G118" s="325">
        <v>15324</v>
      </c>
      <c r="H118" s="326">
        <v>15500</v>
      </c>
      <c r="I118" s="326">
        <f>G118-H118</f>
        <v>-176</v>
      </c>
      <c r="J118" s="326">
        <f>$F118*I118</f>
        <v>17600</v>
      </c>
      <c r="K118" s="327">
        <f>J118/1000000</f>
        <v>0.0176</v>
      </c>
      <c r="L118" s="326">
        <v>119631</v>
      </c>
      <c r="M118" s="326">
        <v>119631</v>
      </c>
      <c r="N118" s="326">
        <f>L118-M118</f>
        <v>0</v>
      </c>
      <c r="O118" s="326">
        <f>$F118*N118</f>
        <v>0</v>
      </c>
      <c r="P118" s="327">
        <f>O118/1000000</f>
        <v>0</v>
      </c>
      <c r="Q118" s="439"/>
    </row>
    <row r="119" spans="1:17" ht="16.5">
      <c r="A119" s="309"/>
      <c r="B119" s="330" t="s">
        <v>38</v>
      </c>
      <c r="C119" s="320"/>
      <c r="D119" s="333"/>
      <c r="E119" s="333"/>
      <c r="F119" s="320"/>
      <c r="G119" s="325"/>
      <c r="H119" s="326"/>
      <c r="I119" s="326"/>
      <c r="J119" s="326"/>
      <c r="K119" s="327"/>
      <c r="L119" s="326"/>
      <c r="M119" s="326"/>
      <c r="N119" s="326"/>
      <c r="O119" s="326"/>
      <c r="P119" s="327"/>
      <c r="Q119" s="439"/>
    </row>
    <row r="120" spans="1:17" ht="16.5">
      <c r="A120" s="309">
        <v>2</v>
      </c>
      <c r="B120" s="329" t="s">
        <v>39</v>
      </c>
      <c r="C120" s="320">
        <v>4864787</v>
      </c>
      <c r="D120" s="332" t="s">
        <v>12</v>
      </c>
      <c r="E120" s="312" t="s">
        <v>325</v>
      </c>
      <c r="F120" s="320">
        <v>-800</v>
      </c>
      <c r="G120" s="325">
        <v>999989</v>
      </c>
      <c r="H120" s="326">
        <v>999948</v>
      </c>
      <c r="I120" s="326">
        <f>G120-H120</f>
        <v>41</v>
      </c>
      <c r="J120" s="326">
        <f>$F120*I120</f>
        <v>-32800</v>
      </c>
      <c r="K120" s="327">
        <f>J120/1000000</f>
        <v>-0.0328</v>
      </c>
      <c r="L120" s="326">
        <v>363</v>
      </c>
      <c r="M120" s="326">
        <v>363</v>
      </c>
      <c r="N120" s="326">
        <f>L120-M120</f>
        <v>0</v>
      </c>
      <c r="O120" s="326">
        <f>$F120*N120</f>
        <v>0</v>
      </c>
      <c r="P120" s="327">
        <f>O120/1000000</f>
        <v>0</v>
      </c>
      <c r="Q120" s="439"/>
    </row>
    <row r="121" spans="1:17" ht="15.75" customHeight="1">
      <c r="A121" s="309"/>
      <c r="B121" s="330" t="s">
        <v>18</v>
      </c>
      <c r="C121" s="320"/>
      <c r="D121" s="332"/>
      <c r="E121" s="312"/>
      <c r="F121" s="320"/>
      <c r="G121" s="325"/>
      <c r="H121" s="326"/>
      <c r="I121" s="326"/>
      <c r="J121" s="326"/>
      <c r="K121" s="327"/>
      <c r="L121" s="326"/>
      <c r="M121" s="326"/>
      <c r="N121" s="326"/>
      <c r="O121" s="326"/>
      <c r="P121" s="327"/>
      <c r="Q121" s="439"/>
    </row>
    <row r="122" spans="1:17" ht="16.5">
      <c r="A122" s="309">
        <v>3</v>
      </c>
      <c r="B122" s="329" t="s">
        <v>19</v>
      </c>
      <c r="C122" s="320">
        <v>4864831</v>
      </c>
      <c r="D122" s="332" t="s">
        <v>12</v>
      </c>
      <c r="E122" s="312" t="s">
        <v>325</v>
      </c>
      <c r="F122" s="320">
        <v>-1000</v>
      </c>
      <c r="G122" s="325">
        <v>815</v>
      </c>
      <c r="H122" s="326">
        <v>762</v>
      </c>
      <c r="I122" s="326">
        <f>G122-H122</f>
        <v>53</v>
      </c>
      <c r="J122" s="326">
        <f>$F122*I122</f>
        <v>-53000</v>
      </c>
      <c r="K122" s="327">
        <f>J122/1000000</f>
        <v>-0.053</v>
      </c>
      <c r="L122" s="326">
        <v>83</v>
      </c>
      <c r="M122" s="326">
        <v>83</v>
      </c>
      <c r="N122" s="326">
        <f>L122-M122</f>
        <v>0</v>
      </c>
      <c r="O122" s="326">
        <f>$F122*N122</f>
        <v>0</v>
      </c>
      <c r="P122" s="327">
        <f>O122/1000000</f>
        <v>0</v>
      </c>
      <c r="Q122" s="741"/>
    </row>
    <row r="123" spans="1:17" ht="16.5">
      <c r="A123" s="309">
        <v>4</v>
      </c>
      <c r="B123" s="329" t="s">
        <v>20</v>
      </c>
      <c r="C123" s="320">
        <v>4864825</v>
      </c>
      <c r="D123" s="332" t="s">
        <v>12</v>
      </c>
      <c r="E123" s="312" t="s">
        <v>325</v>
      </c>
      <c r="F123" s="320">
        <v>-133.33</v>
      </c>
      <c r="G123" s="325">
        <v>6434</v>
      </c>
      <c r="H123" s="326">
        <v>6180</v>
      </c>
      <c r="I123" s="326">
        <f>G123-H123</f>
        <v>254</v>
      </c>
      <c r="J123" s="326">
        <f>$F123*I123</f>
        <v>-33865.82</v>
      </c>
      <c r="K123" s="327">
        <f>J123/1000000</f>
        <v>-0.03386582</v>
      </c>
      <c r="L123" s="326">
        <v>266</v>
      </c>
      <c r="M123" s="326">
        <v>266</v>
      </c>
      <c r="N123" s="326">
        <f>L123-M123</f>
        <v>0</v>
      </c>
      <c r="O123" s="326">
        <f>$F123*N123</f>
        <v>0</v>
      </c>
      <c r="P123" s="327">
        <f>O123/1000000</f>
        <v>0</v>
      </c>
      <c r="Q123" s="439"/>
    </row>
    <row r="124" spans="1:17" ht="16.5">
      <c r="A124" s="529"/>
      <c r="B124" s="530" t="s">
        <v>45</v>
      </c>
      <c r="C124" s="308"/>
      <c r="D124" s="312"/>
      <c r="E124" s="312"/>
      <c r="F124" s="531"/>
      <c r="G124" s="325"/>
      <c r="H124" s="326"/>
      <c r="I124" s="326"/>
      <c r="J124" s="326"/>
      <c r="K124" s="327"/>
      <c r="L124" s="326"/>
      <c r="M124" s="326"/>
      <c r="N124" s="326"/>
      <c r="O124" s="326"/>
      <c r="P124" s="327"/>
      <c r="Q124" s="439"/>
    </row>
    <row r="125" spans="1:17" ht="16.5">
      <c r="A125" s="309">
        <v>5</v>
      </c>
      <c r="B125" s="476" t="s">
        <v>46</v>
      </c>
      <c r="C125" s="320">
        <v>4865149</v>
      </c>
      <c r="D125" s="333" t="s">
        <v>12</v>
      </c>
      <c r="E125" s="312" t="s">
        <v>325</v>
      </c>
      <c r="F125" s="320">
        <v>-187.5</v>
      </c>
      <c r="G125" s="325">
        <v>997730</v>
      </c>
      <c r="H125" s="326">
        <v>997943</v>
      </c>
      <c r="I125" s="326">
        <f>G125-H125</f>
        <v>-213</v>
      </c>
      <c r="J125" s="326">
        <f>$F125*I125</f>
        <v>39937.5</v>
      </c>
      <c r="K125" s="327">
        <f>J125/1000000</f>
        <v>0.0399375</v>
      </c>
      <c r="L125" s="326">
        <v>999960</v>
      </c>
      <c r="M125" s="326">
        <v>999960</v>
      </c>
      <c r="N125" s="326">
        <f>L125-M125</f>
        <v>0</v>
      </c>
      <c r="O125" s="326">
        <f>$F125*N125</f>
        <v>0</v>
      </c>
      <c r="P125" s="327">
        <f>O125/1000000</f>
        <v>0</v>
      </c>
      <c r="Q125" s="469"/>
    </row>
    <row r="126" spans="1:17" ht="16.5">
      <c r="A126" s="309"/>
      <c r="B126" s="330" t="s">
        <v>34</v>
      </c>
      <c r="C126" s="320"/>
      <c r="D126" s="333"/>
      <c r="E126" s="312"/>
      <c r="F126" s="320"/>
      <c r="G126" s="325"/>
      <c r="H126" s="326"/>
      <c r="I126" s="326"/>
      <c r="J126" s="326"/>
      <c r="K126" s="327"/>
      <c r="L126" s="326"/>
      <c r="M126" s="326"/>
      <c r="N126" s="326"/>
      <c r="O126" s="326"/>
      <c r="P126" s="327"/>
      <c r="Q126" s="439"/>
    </row>
    <row r="127" spans="1:17" ht="16.5">
      <c r="A127" s="309">
        <v>6</v>
      </c>
      <c r="B127" s="329" t="s">
        <v>339</v>
      </c>
      <c r="C127" s="320">
        <v>5128439</v>
      </c>
      <c r="D127" s="332" t="s">
        <v>12</v>
      </c>
      <c r="E127" s="312" t="s">
        <v>325</v>
      </c>
      <c r="F127" s="320">
        <v>-800</v>
      </c>
      <c r="G127" s="325">
        <v>924598</v>
      </c>
      <c r="H127" s="326">
        <v>927674</v>
      </c>
      <c r="I127" s="326">
        <f>G127-H127</f>
        <v>-3076</v>
      </c>
      <c r="J127" s="326">
        <f>$F127*I127</f>
        <v>2460800</v>
      </c>
      <c r="K127" s="327">
        <f>J127/1000000</f>
        <v>2.4608</v>
      </c>
      <c r="L127" s="326">
        <v>998176</v>
      </c>
      <c r="M127" s="326">
        <v>998176</v>
      </c>
      <c r="N127" s="326">
        <f>L127-M127</f>
        <v>0</v>
      </c>
      <c r="O127" s="326">
        <f>$F127*N127</f>
        <v>0</v>
      </c>
      <c r="P127" s="327">
        <f>O127/1000000</f>
        <v>0</v>
      </c>
      <c r="Q127" s="451"/>
    </row>
    <row r="128" spans="1:17" ht="16.5">
      <c r="A128" s="309"/>
      <c r="B128" s="331" t="s">
        <v>362</v>
      </c>
      <c r="C128" s="320"/>
      <c r="D128" s="332"/>
      <c r="E128" s="312"/>
      <c r="F128" s="320"/>
      <c r="G128" s="325"/>
      <c r="H128" s="326"/>
      <c r="I128" s="326"/>
      <c r="J128" s="326"/>
      <c r="K128" s="327"/>
      <c r="L128" s="326"/>
      <c r="M128" s="326"/>
      <c r="N128" s="326"/>
      <c r="O128" s="326"/>
      <c r="P128" s="327"/>
      <c r="Q128" s="439"/>
    </row>
    <row r="129" spans="1:17" s="312" customFormat="1" ht="15">
      <c r="A129" s="333">
        <v>7</v>
      </c>
      <c r="B129" s="742" t="s">
        <v>367</v>
      </c>
      <c r="C129" s="349">
        <v>4864971</v>
      </c>
      <c r="D129" s="332" t="s">
        <v>12</v>
      </c>
      <c r="E129" s="312" t="s">
        <v>325</v>
      </c>
      <c r="F129" s="332">
        <v>800</v>
      </c>
      <c r="G129" s="325">
        <v>0</v>
      </c>
      <c r="H129" s="326">
        <v>0</v>
      </c>
      <c r="I129" s="333">
        <f>G129-H129</f>
        <v>0</v>
      </c>
      <c r="J129" s="333">
        <f>$F129*I129</f>
        <v>0</v>
      </c>
      <c r="K129" s="333">
        <f>J129/1000000</f>
        <v>0</v>
      </c>
      <c r="L129" s="325">
        <v>999495</v>
      </c>
      <c r="M129" s="326">
        <v>999495</v>
      </c>
      <c r="N129" s="333">
        <f>L129-M129</f>
        <v>0</v>
      </c>
      <c r="O129" s="333">
        <f>$F129*N129</f>
        <v>0</v>
      </c>
      <c r="P129" s="333">
        <f>O129/1000000</f>
        <v>0</v>
      </c>
      <c r="Q129" s="462"/>
    </row>
    <row r="130" spans="1:17" s="639" customFormat="1" ht="18" customHeight="1">
      <c r="A130" s="345"/>
      <c r="B130" s="736" t="s">
        <v>430</v>
      </c>
      <c r="C130" s="349"/>
      <c r="D130" s="332"/>
      <c r="E130" s="312"/>
      <c r="F130" s="332"/>
      <c r="G130" s="325"/>
      <c r="H130" s="326"/>
      <c r="I130" s="333"/>
      <c r="J130" s="333"/>
      <c r="K130" s="333"/>
      <c r="L130" s="325"/>
      <c r="M130" s="326"/>
      <c r="N130" s="333"/>
      <c r="O130" s="333"/>
      <c r="P130" s="333"/>
      <c r="Q130" s="462"/>
    </row>
    <row r="131" spans="1:17" s="639" customFormat="1" ht="15">
      <c r="A131" s="345">
        <v>8</v>
      </c>
      <c r="B131" s="742" t="s">
        <v>431</v>
      </c>
      <c r="C131" s="349">
        <v>4864952</v>
      </c>
      <c r="D131" s="332" t="s">
        <v>12</v>
      </c>
      <c r="E131" s="312" t="s">
        <v>325</v>
      </c>
      <c r="F131" s="332">
        <v>-625</v>
      </c>
      <c r="G131" s="325">
        <v>989686</v>
      </c>
      <c r="H131" s="326">
        <v>989969</v>
      </c>
      <c r="I131" s="333">
        <f>G131-H131</f>
        <v>-283</v>
      </c>
      <c r="J131" s="333">
        <f>$F131*I131</f>
        <v>176875</v>
      </c>
      <c r="K131" s="333">
        <f>J131/1000000</f>
        <v>0.176875</v>
      </c>
      <c r="L131" s="325">
        <v>999990</v>
      </c>
      <c r="M131" s="326">
        <v>999990</v>
      </c>
      <c r="N131" s="333">
        <f>L131-M131</f>
        <v>0</v>
      </c>
      <c r="O131" s="333">
        <f>$F131*N131</f>
        <v>0</v>
      </c>
      <c r="P131" s="333">
        <f>O131/1000000</f>
        <v>0</v>
      </c>
      <c r="Q131" s="462"/>
    </row>
    <row r="132" spans="1:17" s="639" customFormat="1" ht="15">
      <c r="A132" s="345">
        <v>9</v>
      </c>
      <c r="B132" s="742" t="s">
        <v>431</v>
      </c>
      <c r="C132" s="349">
        <v>5129958</v>
      </c>
      <c r="D132" s="332" t="s">
        <v>12</v>
      </c>
      <c r="E132" s="312" t="s">
        <v>325</v>
      </c>
      <c r="F132" s="332">
        <v>-625</v>
      </c>
      <c r="G132" s="325">
        <v>990910</v>
      </c>
      <c r="H132" s="326">
        <v>991083</v>
      </c>
      <c r="I132" s="333">
        <f>G132-H132</f>
        <v>-173</v>
      </c>
      <c r="J132" s="333">
        <f>$F132*I132</f>
        <v>108125</v>
      </c>
      <c r="K132" s="333">
        <f>J132/1000000</f>
        <v>0.108125</v>
      </c>
      <c r="L132" s="325">
        <v>999844</v>
      </c>
      <c r="M132" s="326">
        <v>999844</v>
      </c>
      <c r="N132" s="333">
        <f>L132-M132</f>
        <v>0</v>
      </c>
      <c r="O132" s="333">
        <f>$F132*N132</f>
        <v>0</v>
      </c>
      <c r="P132" s="333">
        <f>O132/1000000</f>
        <v>0</v>
      </c>
      <c r="Q132" s="462"/>
    </row>
    <row r="133" spans="1:17" s="639" customFormat="1" ht="15.75">
      <c r="A133" s="345"/>
      <c r="B133" s="736" t="s">
        <v>433</v>
      </c>
      <c r="C133" s="349"/>
      <c r="D133" s="332"/>
      <c r="E133" s="312"/>
      <c r="F133" s="332"/>
      <c r="G133" s="325"/>
      <c r="H133" s="326"/>
      <c r="I133" s="333"/>
      <c r="J133" s="333"/>
      <c r="K133" s="333"/>
      <c r="L133" s="325"/>
      <c r="M133" s="326"/>
      <c r="N133" s="333"/>
      <c r="O133" s="333"/>
      <c r="P133" s="333"/>
      <c r="Q133" s="462"/>
    </row>
    <row r="134" spans="1:17" s="639" customFormat="1" ht="15">
      <c r="A134" s="345">
        <v>10</v>
      </c>
      <c r="B134" s="742" t="s">
        <v>434</v>
      </c>
      <c r="C134" s="349">
        <v>4865158</v>
      </c>
      <c r="D134" s="332" t="s">
        <v>12</v>
      </c>
      <c r="E134" s="312" t="s">
        <v>325</v>
      </c>
      <c r="F134" s="332">
        <v>-200</v>
      </c>
      <c r="G134" s="325">
        <v>997198</v>
      </c>
      <c r="H134" s="326">
        <v>997682</v>
      </c>
      <c r="I134" s="333">
        <f>G134-H134</f>
        <v>-484</v>
      </c>
      <c r="J134" s="333">
        <f>$F134*I134</f>
        <v>96800</v>
      </c>
      <c r="K134" s="333">
        <f>J134/1000000</f>
        <v>0.0968</v>
      </c>
      <c r="L134" s="325">
        <v>14150</v>
      </c>
      <c r="M134" s="326">
        <v>14150</v>
      </c>
      <c r="N134" s="333">
        <f>L134-M134</f>
        <v>0</v>
      </c>
      <c r="O134" s="333">
        <f>$F134*N134</f>
        <v>0</v>
      </c>
      <c r="P134" s="333">
        <f>O134/1000000</f>
        <v>0</v>
      </c>
      <c r="Q134" s="462"/>
    </row>
    <row r="135" spans="1:17" s="639" customFormat="1" ht="15">
      <c r="A135" s="345">
        <v>11</v>
      </c>
      <c r="B135" s="742" t="s">
        <v>435</v>
      </c>
      <c r="C135" s="349">
        <v>4864816</v>
      </c>
      <c r="D135" s="332" t="s">
        <v>12</v>
      </c>
      <c r="E135" s="312" t="s">
        <v>325</v>
      </c>
      <c r="F135" s="332">
        <v>-187.5</v>
      </c>
      <c r="G135" s="325">
        <v>994040</v>
      </c>
      <c r="H135" s="326">
        <v>994688</v>
      </c>
      <c r="I135" s="333">
        <f>G135-H135</f>
        <v>-648</v>
      </c>
      <c r="J135" s="333">
        <f>$F135*I135</f>
        <v>121500</v>
      </c>
      <c r="K135" s="333">
        <f>J135/1000000</f>
        <v>0.1215</v>
      </c>
      <c r="L135" s="325">
        <v>5495</v>
      </c>
      <c r="M135" s="326">
        <v>5495</v>
      </c>
      <c r="N135" s="333">
        <f>L135-M135</f>
        <v>0</v>
      </c>
      <c r="O135" s="333">
        <f>$F135*N135</f>
        <v>0</v>
      </c>
      <c r="P135" s="333">
        <f>O135/1000000</f>
        <v>0</v>
      </c>
      <c r="Q135" s="462"/>
    </row>
    <row r="136" spans="1:17" s="639" customFormat="1" ht="15">
      <c r="A136" s="345">
        <v>12</v>
      </c>
      <c r="B136" s="742" t="s">
        <v>436</v>
      </c>
      <c r="C136" s="349">
        <v>4864808</v>
      </c>
      <c r="D136" s="332" t="s">
        <v>12</v>
      </c>
      <c r="E136" s="312" t="s">
        <v>325</v>
      </c>
      <c r="F136" s="332">
        <v>-187.5</v>
      </c>
      <c r="G136" s="325">
        <v>992833</v>
      </c>
      <c r="H136" s="326">
        <v>994097</v>
      </c>
      <c r="I136" s="333">
        <f>G136-H136</f>
        <v>-1264</v>
      </c>
      <c r="J136" s="333">
        <f>$F136*I136</f>
        <v>237000</v>
      </c>
      <c r="K136" s="333">
        <f>J136/1000000</f>
        <v>0.237</v>
      </c>
      <c r="L136" s="325">
        <v>4297</v>
      </c>
      <c r="M136" s="326">
        <v>4297</v>
      </c>
      <c r="N136" s="333">
        <f>L136-M136</f>
        <v>0</v>
      </c>
      <c r="O136" s="333">
        <f>$F136*N136</f>
        <v>0</v>
      </c>
      <c r="P136" s="333">
        <f>O136/1000000</f>
        <v>0</v>
      </c>
      <c r="Q136" s="462"/>
    </row>
    <row r="137" spans="1:17" s="639" customFormat="1" ht="15">
      <c r="A137" s="345">
        <v>13</v>
      </c>
      <c r="B137" s="742" t="s">
        <v>437</v>
      </c>
      <c r="C137" s="349">
        <v>4865005</v>
      </c>
      <c r="D137" s="332" t="s">
        <v>12</v>
      </c>
      <c r="E137" s="312" t="s">
        <v>325</v>
      </c>
      <c r="F137" s="332">
        <v>-250</v>
      </c>
      <c r="G137" s="325">
        <v>3053</v>
      </c>
      <c r="H137" s="326">
        <v>3052</v>
      </c>
      <c r="I137" s="333">
        <f>G137-H137</f>
        <v>1</v>
      </c>
      <c r="J137" s="333">
        <f>$F137*I137</f>
        <v>-250</v>
      </c>
      <c r="K137" s="333">
        <f>J137/1000000</f>
        <v>-0.00025</v>
      </c>
      <c r="L137" s="325">
        <v>7764</v>
      </c>
      <c r="M137" s="326">
        <v>7764</v>
      </c>
      <c r="N137" s="333">
        <f>L137-M137</f>
        <v>0</v>
      </c>
      <c r="O137" s="333">
        <f>$F137*N137</f>
        <v>0</v>
      </c>
      <c r="P137" s="333">
        <f>O137/1000000</f>
        <v>0</v>
      </c>
      <c r="Q137" s="462"/>
    </row>
    <row r="138" spans="1:17" s="739" customFormat="1" ht="15.75" thickBot="1">
      <c r="A138" s="676">
        <v>14</v>
      </c>
      <c r="B138" s="737" t="s">
        <v>438</v>
      </c>
      <c r="C138" s="738">
        <v>4864822</v>
      </c>
      <c r="D138" s="743" t="s">
        <v>12</v>
      </c>
      <c r="E138" s="739" t="s">
        <v>325</v>
      </c>
      <c r="F138" s="738">
        <v>-100</v>
      </c>
      <c r="G138" s="437">
        <v>995841</v>
      </c>
      <c r="H138" s="438">
        <v>996584</v>
      </c>
      <c r="I138" s="738">
        <f>G138-H138</f>
        <v>-743</v>
      </c>
      <c r="J138" s="738">
        <f>$F138*I138</f>
        <v>74300</v>
      </c>
      <c r="K138" s="738">
        <f>J138/1000000</f>
        <v>0.0743</v>
      </c>
      <c r="L138" s="437">
        <v>28358</v>
      </c>
      <c r="M138" s="438">
        <v>28358</v>
      </c>
      <c r="N138" s="738">
        <f>L138-M138</f>
        <v>0</v>
      </c>
      <c r="O138" s="738">
        <f>$F138*N138</f>
        <v>0</v>
      </c>
      <c r="P138" s="738">
        <f>O138/1000000</f>
        <v>0</v>
      </c>
      <c r="Q138" s="744"/>
    </row>
    <row r="139" ht="15.75" thickTop="1">
      <c r="L139" s="326"/>
    </row>
    <row r="140" spans="2:16" ht="18">
      <c r="B140" s="302" t="s">
        <v>289</v>
      </c>
      <c r="K140" s="149">
        <f>SUM(K118:K139)</f>
        <v>3.21302168</v>
      </c>
      <c r="P140" s="149">
        <f>SUM(P118:P139)</f>
        <v>0</v>
      </c>
    </row>
    <row r="141" spans="11:16" ht="15.75">
      <c r="K141" s="84"/>
      <c r="P141" s="84"/>
    </row>
    <row r="142" spans="11:16" ht="15.75">
      <c r="K142" s="84"/>
      <c r="P142" s="84"/>
    </row>
    <row r="143" spans="11:16" ht="15.75">
      <c r="K143" s="84"/>
      <c r="P143" s="84"/>
    </row>
    <row r="144" spans="11:16" ht="15.75">
      <c r="K144" s="84"/>
      <c r="P144" s="84"/>
    </row>
    <row r="145" spans="11:16" ht="15.75">
      <c r="K145" s="84"/>
      <c r="P145" s="84"/>
    </row>
    <row r="146" ht="13.5" thickBot="1"/>
    <row r="147" spans="1:17" ht="31.5" customHeight="1">
      <c r="A147" s="135" t="s">
        <v>224</v>
      </c>
      <c r="B147" s="136"/>
      <c r="C147" s="136"/>
      <c r="D147" s="137"/>
      <c r="E147" s="138"/>
      <c r="F147" s="137"/>
      <c r="G147" s="137"/>
      <c r="H147" s="136"/>
      <c r="I147" s="139"/>
      <c r="J147" s="140"/>
      <c r="K147" s="141"/>
      <c r="L147" s="534"/>
      <c r="M147" s="534"/>
      <c r="N147" s="534"/>
      <c r="O147" s="534"/>
      <c r="P147" s="534"/>
      <c r="Q147" s="535"/>
    </row>
    <row r="148" spans="1:17" ht="28.5" customHeight="1">
      <c r="A148" s="142" t="s">
        <v>286</v>
      </c>
      <c r="B148" s="81"/>
      <c r="C148" s="81"/>
      <c r="D148" s="81"/>
      <c r="E148" s="82"/>
      <c r="F148" s="81"/>
      <c r="G148" s="81"/>
      <c r="H148" s="81"/>
      <c r="I148" s="83"/>
      <c r="J148" s="81"/>
      <c r="K148" s="134">
        <f>K107</f>
        <v>-90.12731888000002</v>
      </c>
      <c r="L148" s="472"/>
      <c r="M148" s="472"/>
      <c r="N148" s="472"/>
      <c r="O148" s="472"/>
      <c r="P148" s="134">
        <f>P107</f>
        <v>-0.129117</v>
      </c>
      <c r="Q148" s="536"/>
    </row>
    <row r="149" spans="1:17" ht="28.5" customHeight="1">
      <c r="A149" s="142" t="s">
        <v>287</v>
      </c>
      <c r="B149" s="81"/>
      <c r="C149" s="81"/>
      <c r="D149" s="81"/>
      <c r="E149" s="82"/>
      <c r="F149" s="81"/>
      <c r="G149" s="81"/>
      <c r="H149" s="81"/>
      <c r="I149" s="83"/>
      <c r="J149" s="81"/>
      <c r="K149" s="134">
        <f>K140</f>
        <v>3.21302168</v>
      </c>
      <c r="L149" s="472"/>
      <c r="M149" s="472"/>
      <c r="N149" s="472"/>
      <c r="O149" s="472"/>
      <c r="P149" s="134">
        <f>P140</f>
        <v>0</v>
      </c>
      <c r="Q149" s="536"/>
    </row>
    <row r="150" spans="1:17" ht="28.5" customHeight="1">
      <c r="A150" s="142" t="s">
        <v>225</v>
      </c>
      <c r="B150" s="81"/>
      <c r="C150" s="81"/>
      <c r="D150" s="81"/>
      <c r="E150" s="82"/>
      <c r="F150" s="81"/>
      <c r="G150" s="81"/>
      <c r="H150" s="81"/>
      <c r="I150" s="83"/>
      <c r="J150" s="81"/>
      <c r="K150" s="134">
        <f>'ROHTAK ROAD'!K43</f>
        <v>-0.64395</v>
      </c>
      <c r="L150" s="472"/>
      <c r="M150" s="472"/>
      <c r="N150" s="472"/>
      <c r="O150" s="472"/>
      <c r="P150" s="134">
        <f>'ROHTAK ROAD'!P43</f>
        <v>0.0051875</v>
      </c>
      <c r="Q150" s="536"/>
    </row>
    <row r="151" spans="1:17" ht="27.75" customHeight="1" thickBot="1">
      <c r="A151" s="144" t="s">
        <v>226</v>
      </c>
      <c r="B151" s="143"/>
      <c r="C151" s="143"/>
      <c r="D151" s="143"/>
      <c r="E151" s="143"/>
      <c r="F151" s="143"/>
      <c r="G151" s="143"/>
      <c r="H151" s="143"/>
      <c r="I151" s="143"/>
      <c r="J151" s="143"/>
      <c r="K151" s="401">
        <f>SUM(K148:K150)</f>
        <v>-87.55824720000003</v>
      </c>
      <c r="L151" s="537"/>
      <c r="M151" s="537"/>
      <c r="N151" s="537"/>
      <c r="O151" s="537"/>
      <c r="P151" s="401">
        <f>SUM(P148:P150)</f>
        <v>-0.12392950000000001</v>
      </c>
      <c r="Q151" s="538"/>
    </row>
    <row r="155" ht="13.5" thickBot="1">
      <c r="A155" s="234"/>
    </row>
    <row r="156" spans="1:17" ht="12.75">
      <c r="A156" s="539"/>
      <c r="B156" s="540"/>
      <c r="C156" s="540"/>
      <c r="D156" s="540"/>
      <c r="E156" s="540"/>
      <c r="F156" s="540"/>
      <c r="G156" s="540"/>
      <c r="H156" s="534"/>
      <c r="I156" s="534"/>
      <c r="J156" s="534"/>
      <c r="K156" s="534"/>
      <c r="L156" s="534"/>
      <c r="M156" s="534"/>
      <c r="N156" s="534"/>
      <c r="O156" s="534"/>
      <c r="P156" s="534"/>
      <c r="Q156" s="535"/>
    </row>
    <row r="157" spans="1:17" ht="23.25">
      <c r="A157" s="541" t="s">
        <v>306</v>
      </c>
      <c r="B157" s="542"/>
      <c r="C157" s="542"/>
      <c r="D157" s="542"/>
      <c r="E157" s="542"/>
      <c r="F157" s="542"/>
      <c r="G157" s="542"/>
      <c r="H157" s="472"/>
      <c r="I157" s="472"/>
      <c r="J157" s="472"/>
      <c r="K157" s="472"/>
      <c r="L157" s="472"/>
      <c r="M157" s="472"/>
      <c r="N157" s="472"/>
      <c r="O157" s="472"/>
      <c r="P157" s="472"/>
      <c r="Q157" s="536"/>
    </row>
    <row r="158" spans="1:17" ht="12.75">
      <c r="A158" s="543"/>
      <c r="B158" s="542"/>
      <c r="C158" s="542"/>
      <c r="D158" s="542"/>
      <c r="E158" s="542"/>
      <c r="F158" s="542"/>
      <c r="G158" s="542"/>
      <c r="H158" s="472"/>
      <c r="I158" s="472"/>
      <c r="J158" s="472"/>
      <c r="K158" s="472"/>
      <c r="L158" s="472"/>
      <c r="M158" s="472"/>
      <c r="N158" s="472"/>
      <c r="O158" s="472"/>
      <c r="P158" s="472"/>
      <c r="Q158" s="536"/>
    </row>
    <row r="159" spans="1:17" ht="15.75">
      <c r="A159" s="544"/>
      <c r="B159" s="545"/>
      <c r="C159" s="545"/>
      <c r="D159" s="545"/>
      <c r="E159" s="545"/>
      <c r="F159" s="545"/>
      <c r="G159" s="545"/>
      <c r="H159" s="472"/>
      <c r="I159" s="472"/>
      <c r="J159" s="472"/>
      <c r="K159" s="546" t="s">
        <v>318</v>
      </c>
      <c r="L159" s="472"/>
      <c r="M159" s="472"/>
      <c r="N159" s="472"/>
      <c r="O159" s="472"/>
      <c r="P159" s="546" t="s">
        <v>319</v>
      </c>
      <c r="Q159" s="536"/>
    </row>
    <row r="160" spans="1:17" ht="12.75">
      <c r="A160" s="547"/>
      <c r="B160" s="93"/>
      <c r="C160" s="93"/>
      <c r="D160" s="93"/>
      <c r="E160" s="93"/>
      <c r="F160" s="93"/>
      <c r="G160" s="93"/>
      <c r="H160" s="472"/>
      <c r="I160" s="472"/>
      <c r="J160" s="472"/>
      <c r="K160" s="472"/>
      <c r="L160" s="472"/>
      <c r="M160" s="472"/>
      <c r="N160" s="472"/>
      <c r="O160" s="472"/>
      <c r="P160" s="472"/>
      <c r="Q160" s="536"/>
    </row>
    <row r="161" spans="1:17" ht="12.75">
      <c r="A161" s="547"/>
      <c r="B161" s="93"/>
      <c r="C161" s="93"/>
      <c r="D161" s="93"/>
      <c r="E161" s="93"/>
      <c r="F161" s="93"/>
      <c r="G161" s="93"/>
      <c r="H161" s="472"/>
      <c r="I161" s="472"/>
      <c r="J161" s="472"/>
      <c r="K161" s="472"/>
      <c r="L161" s="472"/>
      <c r="M161" s="472"/>
      <c r="N161" s="472"/>
      <c r="O161" s="472"/>
      <c r="P161" s="472"/>
      <c r="Q161" s="536"/>
    </row>
    <row r="162" spans="1:17" ht="24.75" customHeight="1">
      <c r="A162" s="548" t="s">
        <v>309</v>
      </c>
      <c r="B162" s="549"/>
      <c r="C162" s="549"/>
      <c r="D162" s="550"/>
      <c r="E162" s="550"/>
      <c r="F162" s="551"/>
      <c r="G162" s="550"/>
      <c r="H162" s="472"/>
      <c r="I162" s="472"/>
      <c r="J162" s="472"/>
      <c r="K162" s="552">
        <f>K151</f>
        <v>-87.55824720000003</v>
      </c>
      <c r="L162" s="550" t="s">
        <v>307</v>
      </c>
      <c r="M162" s="472"/>
      <c r="N162" s="472"/>
      <c r="O162" s="472"/>
      <c r="P162" s="552">
        <f>P151</f>
        <v>-0.12392950000000001</v>
      </c>
      <c r="Q162" s="553" t="s">
        <v>307</v>
      </c>
    </row>
    <row r="163" spans="1:17" ht="15">
      <c r="A163" s="554"/>
      <c r="B163" s="555"/>
      <c r="C163" s="555"/>
      <c r="D163" s="542"/>
      <c r="E163" s="542"/>
      <c r="F163" s="556"/>
      <c r="G163" s="542"/>
      <c r="H163" s="472"/>
      <c r="I163" s="472"/>
      <c r="J163" s="472"/>
      <c r="K163" s="532"/>
      <c r="L163" s="542"/>
      <c r="M163" s="472"/>
      <c r="N163" s="472"/>
      <c r="O163" s="472"/>
      <c r="P163" s="532"/>
      <c r="Q163" s="557"/>
    </row>
    <row r="164" spans="1:17" ht="22.5" customHeight="1">
      <c r="A164" s="558" t="s">
        <v>308</v>
      </c>
      <c r="B164" s="44"/>
      <c r="C164" s="44"/>
      <c r="D164" s="542"/>
      <c r="E164" s="542"/>
      <c r="F164" s="559"/>
      <c r="G164" s="550"/>
      <c r="H164" s="472"/>
      <c r="I164" s="472"/>
      <c r="J164" s="472"/>
      <c r="K164" s="552">
        <f>'STEPPED UP GENCO'!K41</f>
        <v>-7.7589528024000005</v>
      </c>
      <c r="L164" s="550" t="s">
        <v>307</v>
      </c>
      <c r="M164" s="472"/>
      <c r="N164" s="472"/>
      <c r="O164" s="472"/>
      <c r="P164" s="552">
        <f>'STEPPED UP GENCO'!P41</f>
        <v>-0.0006450648999999994</v>
      </c>
      <c r="Q164" s="553" t="s">
        <v>307</v>
      </c>
    </row>
    <row r="165" spans="1:17" ht="12.75">
      <c r="A165" s="560"/>
      <c r="B165" s="472"/>
      <c r="C165" s="472"/>
      <c r="D165" s="472"/>
      <c r="E165" s="472"/>
      <c r="F165" s="472"/>
      <c r="G165" s="472"/>
      <c r="H165" s="472"/>
      <c r="I165" s="472"/>
      <c r="J165" s="472"/>
      <c r="K165" s="472"/>
      <c r="L165" s="472"/>
      <c r="M165" s="472"/>
      <c r="N165" s="472"/>
      <c r="O165" s="472"/>
      <c r="P165" s="472"/>
      <c r="Q165" s="536"/>
    </row>
    <row r="166" spans="1:17" ht="2.25" customHeight="1">
      <c r="A166" s="560"/>
      <c r="B166" s="472"/>
      <c r="C166" s="472"/>
      <c r="D166" s="472"/>
      <c r="E166" s="472"/>
      <c r="F166" s="472"/>
      <c r="G166" s="472"/>
      <c r="H166" s="472"/>
      <c r="I166" s="472"/>
      <c r="J166" s="472"/>
      <c r="K166" s="472"/>
      <c r="L166" s="472"/>
      <c r="M166" s="472"/>
      <c r="N166" s="472"/>
      <c r="O166" s="472"/>
      <c r="P166" s="472"/>
      <c r="Q166" s="536"/>
    </row>
    <row r="167" spans="1:17" ht="7.5" customHeight="1">
      <c r="A167" s="560"/>
      <c r="B167" s="472"/>
      <c r="C167" s="472"/>
      <c r="D167" s="472"/>
      <c r="E167" s="472"/>
      <c r="F167" s="472"/>
      <c r="G167" s="472"/>
      <c r="H167" s="472"/>
      <c r="I167" s="472"/>
      <c r="J167" s="472"/>
      <c r="K167" s="472"/>
      <c r="L167" s="472"/>
      <c r="M167" s="472"/>
      <c r="N167" s="472"/>
      <c r="O167" s="472"/>
      <c r="P167" s="472"/>
      <c r="Q167" s="536"/>
    </row>
    <row r="168" spans="1:17" ht="21" thickBot="1">
      <c r="A168" s="561"/>
      <c r="B168" s="537"/>
      <c r="C168" s="537"/>
      <c r="D168" s="537"/>
      <c r="E168" s="537"/>
      <c r="F168" s="537"/>
      <c r="G168" s="537"/>
      <c r="H168" s="562"/>
      <c r="I168" s="562"/>
      <c r="J168" s="563" t="s">
        <v>310</v>
      </c>
      <c r="K168" s="564">
        <f>SUM(K162:K167)</f>
        <v>-95.31720000240003</v>
      </c>
      <c r="L168" s="562" t="s">
        <v>307</v>
      </c>
      <c r="M168" s="565"/>
      <c r="N168" s="537"/>
      <c r="O168" s="537"/>
      <c r="P168" s="564">
        <f>SUM(P162:P167)</f>
        <v>-0.12457456490000002</v>
      </c>
      <c r="Q168" s="566" t="s">
        <v>307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64" max="16" man="1"/>
    <brk id="112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G17" sqref="G17"/>
    </sheetView>
  </sheetViews>
  <sheetFormatPr defaultColWidth="9.140625" defaultRowHeight="12.75"/>
  <cols>
    <col min="1" max="1" width="6.8515625" style="435" customWidth="1"/>
    <col min="2" max="2" width="12.00390625" style="435" customWidth="1"/>
    <col min="3" max="3" width="9.8515625" style="435" bestFit="1" customWidth="1"/>
    <col min="4" max="5" width="9.140625" style="435" customWidth="1"/>
    <col min="6" max="6" width="9.28125" style="435" bestFit="1" customWidth="1"/>
    <col min="7" max="7" width="13.00390625" style="435" customWidth="1"/>
    <col min="8" max="8" width="12.140625" style="435" customWidth="1"/>
    <col min="9" max="9" width="9.28125" style="435" bestFit="1" customWidth="1"/>
    <col min="10" max="10" width="10.57421875" style="435" bestFit="1" customWidth="1"/>
    <col min="11" max="11" width="10.00390625" style="435" customWidth="1"/>
    <col min="12" max="13" width="11.8515625" style="435" customWidth="1"/>
    <col min="14" max="14" width="9.28125" style="435" bestFit="1" customWidth="1"/>
    <col min="15" max="15" width="10.57421875" style="435" bestFit="1" customWidth="1"/>
    <col min="16" max="16" width="12.7109375" style="435" customWidth="1"/>
    <col min="17" max="17" width="12.28125" style="435" customWidth="1"/>
    <col min="18" max="16384" width="9.140625" style="435" customWidth="1"/>
  </cols>
  <sheetData>
    <row r="1" spans="1:16" ht="24" thickBot="1">
      <c r="A1" s="3"/>
      <c r="G1" s="472"/>
      <c r="H1" s="472"/>
      <c r="I1" s="45" t="s">
        <v>374</v>
      </c>
      <c r="J1" s="472"/>
      <c r="K1" s="472"/>
      <c r="L1" s="472"/>
      <c r="M1" s="472"/>
      <c r="N1" s="45" t="s">
        <v>375</v>
      </c>
      <c r="O1" s="472"/>
      <c r="P1" s="472"/>
    </row>
    <row r="2" spans="1:17" ht="39.75" thickBot="1" thickTop="1">
      <c r="A2" s="493" t="s">
        <v>8</v>
      </c>
      <c r="B2" s="494" t="s">
        <v>9</v>
      </c>
      <c r="C2" s="495" t="s">
        <v>1</v>
      </c>
      <c r="D2" s="495" t="s">
        <v>2</v>
      </c>
      <c r="E2" s="495" t="s">
        <v>3</v>
      </c>
      <c r="F2" s="495" t="s">
        <v>10</v>
      </c>
      <c r="G2" s="493" t="str">
        <f>NDPL!G5</f>
        <v>FINAL READING 31/03/2020</v>
      </c>
      <c r="H2" s="495" t="str">
        <f>NDPL!H5</f>
        <v>INTIAL READING 01/03/2020</v>
      </c>
      <c r="I2" s="495" t="s">
        <v>4</v>
      </c>
      <c r="J2" s="495" t="s">
        <v>5</v>
      </c>
      <c r="K2" s="495" t="s">
        <v>6</v>
      </c>
      <c r="L2" s="493" t="str">
        <f>NDPL!G5</f>
        <v>FINAL READING 31/03/2020</v>
      </c>
      <c r="M2" s="495" t="str">
        <f>NDPL!H5</f>
        <v>INTIAL READING 01/03/2020</v>
      </c>
      <c r="N2" s="495" t="s">
        <v>4</v>
      </c>
      <c r="O2" s="495" t="s">
        <v>5</v>
      </c>
      <c r="P2" s="517" t="s">
        <v>6</v>
      </c>
      <c r="Q2" s="663"/>
    </row>
    <row r="3" ht="14.25" thickBot="1" thickTop="1"/>
    <row r="4" spans="1:17" ht="13.5" thickTop="1">
      <c r="A4" s="448"/>
      <c r="B4" s="247" t="s">
        <v>320</v>
      </c>
      <c r="C4" s="447"/>
      <c r="D4" s="447"/>
      <c r="E4" s="447"/>
      <c r="F4" s="574"/>
      <c r="G4" s="448"/>
      <c r="H4" s="447"/>
      <c r="I4" s="447"/>
      <c r="J4" s="447"/>
      <c r="K4" s="574"/>
      <c r="L4" s="448"/>
      <c r="M4" s="447"/>
      <c r="N4" s="447"/>
      <c r="O4" s="447"/>
      <c r="P4" s="574"/>
      <c r="Q4" s="523"/>
    </row>
    <row r="5" spans="1:17" ht="12.75">
      <c r="A5" s="664"/>
      <c r="B5" s="123" t="s">
        <v>324</v>
      </c>
      <c r="C5" s="124" t="s">
        <v>259</v>
      </c>
      <c r="D5" s="472"/>
      <c r="E5" s="472"/>
      <c r="F5" s="657"/>
      <c r="G5" s="664"/>
      <c r="H5" s="472"/>
      <c r="I5" s="472"/>
      <c r="J5" s="472"/>
      <c r="K5" s="657"/>
      <c r="L5" s="664"/>
      <c r="M5" s="472"/>
      <c r="N5" s="472"/>
      <c r="O5" s="472"/>
      <c r="P5" s="657"/>
      <c r="Q5" s="439"/>
    </row>
    <row r="6" spans="1:17" ht="15">
      <c r="A6" s="471">
        <v>1</v>
      </c>
      <c r="B6" s="472" t="s">
        <v>321</v>
      </c>
      <c r="C6" s="473">
        <v>5100238</v>
      </c>
      <c r="D6" s="121" t="s">
        <v>12</v>
      </c>
      <c r="E6" s="121" t="s">
        <v>261</v>
      </c>
      <c r="F6" s="474">
        <v>750</v>
      </c>
      <c r="G6" s="325" t="e">
        <v>#N/A</v>
      </c>
      <c r="H6" s="267">
        <v>81377</v>
      </c>
      <c r="I6" s="381" t="e">
        <f>G6-H6</f>
        <v>#N/A</v>
      </c>
      <c r="J6" s="381" t="e">
        <f>$F6*I6</f>
        <v>#N/A</v>
      </c>
      <c r="K6" s="458" t="e">
        <f>J6/1000000</f>
        <v>#N/A</v>
      </c>
      <c r="L6" s="325" t="e">
        <v>#N/A</v>
      </c>
      <c r="M6" s="267">
        <v>999899</v>
      </c>
      <c r="N6" s="381" t="e">
        <f>L6-M6</f>
        <v>#N/A</v>
      </c>
      <c r="O6" s="381" t="e">
        <f>$F6*N6</f>
        <v>#N/A</v>
      </c>
      <c r="P6" s="458" t="e">
        <f>O6/1000000</f>
        <v>#N/A</v>
      </c>
      <c r="Q6" s="451"/>
    </row>
    <row r="7" spans="1:17" s="729" customFormat="1" ht="15">
      <c r="A7" s="719">
        <v>2</v>
      </c>
      <c r="B7" s="720" t="s">
        <v>322</v>
      </c>
      <c r="C7" s="721">
        <v>5295188</v>
      </c>
      <c r="D7" s="722" t="s">
        <v>12</v>
      </c>
      <c r="E7" s="722" t="s">
        <v>261</v>
      </c>
      <c r="F7" s="723">
        <v>1500</v>
      </c>
      <c r="G7" s="724" t="e">
        <v>#N/A</v>
      </c>
      <c r="H7" s="725" t="e">
        <v>#N/A</v>
      </c>
      <c r="I7" s="726" t="e">
        <f>G7-H7</f>
        <v>#N/A</v>
      </c>
      <c r="J7" s="726" t="e">
        <f>$F7*I7</f>
        <v>#N/A</v>
      </c>
      <c r="K7" s="727" t="e">
        <f>J7/1000000</f>
        <v>#N/A</v>
      </c>
      <c r="L7" s="724" t="e">
        <v>#N/A</v>
      </c>
      <c r="M7" s="725" t="e">
        <v>#N/A</v>
      </c>
      <c r="N7" s="726" t="e">
        <f>L7-M7</f>
        <v>#N/A</v>
      </c>
      <c r="O7" s="726" t="e">
        <f>$F7*N7</f>
        <v>#N/A</v>
      </c>
      <c r="P7" s="727" t="e">
        <f>O7/1000000</f>
        <v>#N/A</v>
      </c>
      <c r="Q7" s="728"/>
    </row>
    <row r="8" spans="1:17" s="511" customFormat="1" ht="15">
      <c r="A8" s="502">
        <v>3</v>
      </c>
      <c r="B8" s="503" t="s">
        <v>323</v>
      </c>
      <c r="C8" s="504">
        <v>4864840</v>
      </c>
      <c r="D8" s="505" t="s">
        <v>12</v>
      </c>
      <c r="E8" s="505" t="s">
        <v>261</v>
      </c>
      <c r="F8" s="506">
        <v>750</v>
      </c>
      <c r="G8" s="507">
        <v>804440</v>
      </c>
      <c r="H8" s="326">
        <v>807080</v>
      </c>
      <c r="I8" s="508">
        <f>G8-H8</f>
        <v>-2640</v>
      </c>
      <c r="J8" s="508">
        <f>$F8*I8</f>
        <v>-1980000</v>
      </c>
      <c r="K8" s="509">
        <f>J8/1000000</f>
        <v>-1.98</v>
      </c>
      <c r="L8" s="507">
        <v>998653</v>
      </c>
      <c r="M8" s="326">
        <v>998653</v>
      </c>
      <c r="N8" s="508">
        <f>L8-M8</f>
        <v>0</v>
      </c>
      <c r="O8" s="508">
        <f>$F8*N8</f>
        <v>0</v>
      </c>
      <c r="P8" s="509">
        <f>O8/1000000</f>
        <v>0</v>
      </c>
      <c r="Q8" s="510"/>
    </row>
    <row r="9" spans="1:17" ht="12.75">
      <c r="A9" s="471"/>
      <c r="B9" s="472"/>
      <c r="C9" s="473"/>
      <c r="D9" s="472"/>
      <c r="E9" s="472"/>
      <c r="F9" s="474"/>
      <c r="G9" s="471"/>
      <c r="H9" s="473"/>
      <c r="I9" s="472"/>
      <c r="J9" s="472"/>
      <c r="K9" s="657"/>
      <c r="L9" s="471"/>
      <c r="M9" s="473"/>
      <c r="N9" s="472"/>
      <c r="O9" s="472"/>
      <c r="P9" s="657"/>
      <c r="Q9" s="439"/>
    </row>
    <row r="10" spans="1:17" ht="12.75">
      <c r="A10" s="664"/>
      <c r="B10" s="472"/>
      <c r="C10" s="472"/>
      <c r="D10" s="472"/>
      <c r="E10" s="472"/>
      <c r="F10" s="657"/>
      <c r="G10" s="471"/>
      <c r="H10" s="473"/>
      <c r="I10" s="472"/>
      <c r="J10" s="472"/>
      <c r="K10" s="657"/>
      <c r="L10" s="471"/>
      <c r="M10" s="473"/>
      <c r="N10" s="472"/>
      <c r="O10" s="472"/>
      <c r="P10" s="657"/>
      <c r="Q10" s="439"/>
    </row>
    <row r="11" spans="1:17" ht="12.75">
      <c r="A11" s="664"/>
      <c r="B11" s="472"/>
      <c r="C11" s="472"/>
      <c r="D11" s="472"/>
      <c r="E11" s="472"/>
      <c r="F11" s="657"/>
      <c r="G11" s="471"/>
      <c r="H11" s="473"/>
      <c r="I11" s="472"/>
      <c r="J11" s="472"/>
      <c r="K11" s="657"/>
      <c r="L11" s="471"/>
      <c r="M11" s="473"/>
      <c r="N11" s="472"/>
      <c r="O11" s="472"/>
      <c r="P11" s="657"/>
      <c r="Q11" s="439"/>
    </row>
    <row r="12" spans="1:17" ht="12.75">
      <c r="A12" s="664"/>
      <c r="B12" s="472"/>
      <c r="C12" s="472"/>
      <c r="D12" s="472"/>
      <c r="E12" s="472"/>
      <c r="F12" s="657"/>
      <c r="G12" s="471"/>
      <c r="H12" s="473"/>
      <c r="I12" s="124" t="s">
        <v>297</v>
      </c>
      <c r="J12" s="472"/>
      <c r="K12" s="519" t="e">
        <f>SUM(K6:K8)</f>
        <v>#N/A</v>
      </c>
      <c r="L12" s="471"/>
      <c r="M12" s="473"/>
      <c r="N12" s="124" t="s">
        <v>297</v>
      </c>
      <c r="O12" s="472"/>
      <c r="P12" s="519" t="e">
        <f>SUM(P6:P8)</f>
        <v>#N/A</v>
      </c>
      <c r="Q12" s="439"/>
    </row>
    <row r="13" spans="1:17" ht="12.75">
      <c r="A13" s="664"/>
      <c r="B13" s="472"/>
      <c r="C13" s="472"/>
      <c r="D13" s="472"/>
      <c r="E13" s="472"/>
      <c r="F13" s="657"/>
      <c r="G13" s="471"/>
      <c r="H13" s="473"/>
      <c r="I13" s="296"/>
      <c r="J13" s="472"/>
      <c r="K13" s="187"/>
      <c r="L13" s="471"/>
      <c r="M13" s="473"/>
      <c r="N13" s="296"/>
      <c r="O13" s="472"/>
      <c r="P13" s="187"/>
      <c r="Q13" s="439"/>
    </row>
    <row r="14" spans="1:17" ht="12.75">
      <c r="A14" s="664"/>
      <c r="B14" s="472"/>
      <c r="C14" s="472"/>
      <c r="D14" s="472"/>
      <c r="E14" s="472"/>
      <c r="F14" s="657"/>
      <c r="G14" s="471"/>
      <c r="H14" s="473"/>
      <c r="I14" s="472"/>
      <c r="J14" s="472"/>
      <c r="K14" s="657"/>
      <c r="L14" s="471"/>
      <c r="M14" s="473"/>
      <c r="N14" s="472"/>
      <c r="O14" s="472"/>
      <c r="P14" s="657"/>
      <c r="Q14" s="439"/>
    </row>
    <row r="15" spans="1:17" ht="12.75">
      <c r="A15" s="664"/>
      <c r="B15" s="117" t="s">
        <v>144</v>
      </c>
      <c r="C15" s="472"/>
      <c r="D15" s="472"/>
      <c r="E15" s="472"/>
      <c r="F15" s="657"/>
      <c r="G15" s="471"/>
      <c r="H15" s="473"/>
      <c r="I15" s="472"/>
      <c r="J15" s="472"/>
      <c r="K15" s="657"/>
      <c r="L15" s="471"/>
      <c r="M15" s="473"/>
      <c r="N15" s="472"/>
      <c r="O15" s="472"/>
      <c r="P15" s="657"/>
      <c r="Q15" s="439"/>
    </row>
    <row r="16" spans="1:17" ht="12.75">
      <c r="A16" s="665"/>
      <c r="B16" s="117" t="s">
        <v>258</v>
      </c>
      <c r="C16" s="108" t="s">
        <v>259</v>
      </c>
      <c r="D16" s="108"/>
      <c r="E16" s="109"/>
      <c r="F16" s="110"/>
      <c r="G16" s="111"/>
      <c r="H16" s="473"/>
      <c r="I16" s="472"/>
      <c r="J16" s="472"/>
      <c r="K16" s="657"/>
      <c r="L16" s="471"/>
      <c r="M16" s="473"/>
      <c r="N16" s="472"/>
      <c r="O16" s="472"/>
      <c r="P16" s="657"/>
      <c r="Q16" s="439"/>
    </row>
    <row r="17" spans="1:17" ht="15">
      <c r="A17" s="111">
        <v>1</v>
      </c>
      <c r="B17" s="112" t="s">
        <v>260</v>
      </c>
      <c r="C17" s="113">
        <v>5100232</v>
      </c>
      <c r="D17" s="114" t="s">
        <v>12</v>
      </c>
      <c r="E17" s="114" t="s">
        <v>261</v>
      </c>
      <c r="F17" s="115">
        <v>5000</v>
      </c>
      <c r="G17" s="325">
        <v>1246</v>
      </c>
      <c r="H17" s="267">
        <v>1411</v>
      </c>
      <c r="I17" s="381">
        <f>G17-H17</f>
        <v>-165</v>
      </c>
      <c r="J17" s="381">
        <f>$F17*I17</f>
        <v>-825000</v>
      </c>
      <c r="K17" s="458">
        <f>J17/1000000</f>
        <v>-0.825</v>
      </c>
      <c r="L17" s="325">
        <v>13231</v>
      </c>
      <c r="M17" s="267">
        <v>13230</v>
      </c>
      <c r="N17" s="381">
        <f>L17-M17</f>
        <v>1</v>
      </c>
      <c r="O17" s="381">
        <f>$F17*N17</f>
        <v>5000</v>
      </c>
      <c r="P17" s="458">
        <f>O17/1000000</f>
        <v>0.005</v>
      </c>
      <c r="Q17" s="439"/>
    </row>
    <row r="18" spans="1:17" ht="15">
      <c r="A18" s="111">
        <v>2</v>
      </c>
      <c r="B18" s="120" t="s">
        <v>262</v>
      </c>
      <c r="C18" s="113">
        <v>4864938</v>
      </c>
      <c r="D18" s="114" t="s">
        <v>12</v>
      </c>
      <c r="E18" s="114" t="s">
        <v>261</v>
      </c>
      <c r="F18" s="115">
        <v>1000</v>
      </c>
      <c r="G18" s="325">
        <v>999964</v>
      </c>
      <c r="H18" s="326">
        <v>999964</v>
      </c>
      <c r="I18" s="381">
        <f>G18-H18</f>
        <v>0</v>
      </c>
      <c r="J18" s="381">
        <f>$F18*I18</f>
        <v>0</v>
      </c>
      <c r="K18" s="458">
        <f>J18/1000000</f>
        <v>0</v>
      </c>
      <c r="L18" s="325">
        <v>863601</v>
      </c>
      <c r="M18" s="326">
        <v>863409</v>
      </c>
      <c r="N18" s="381">
        <f>L18-M18</f>
        <v>192</v>
      </c>
      <c r="O18" s="381">
        <f>$F18*N18</f>
        <v>192000</v>
      </c>
      <c r="P18" s="458">
        <f>O18/1000000</f>
        <v>0.192</v>
      </c>
      <c r="Q18" s="451"/>
    </row>
    <row r="19" spans="1:17" ht="15">
      <c r="A19" s="111">
        <v>3</v>
      </c>
      <c r="B19" s="112" t="s">
        <v>263</v>
      </c>
      <c r="C19" s="113">
        <v>4864947</v>
      </c>
      <c r="D19" s="114" t="s">
        <v>12</v>
      </c>
      <c r="E19" s="114" t="s">
        <v>261</v>
      </c>
      <c r="F19" s="115">
        <v>1000</v>
      </c>
      <c r="G19" s="325">
        <v>981986</v>
      </c>
      <c r="H19" s="326">
        <v>981242</v>
      </c>
      <c r="I19" s="381">
        <f>G19-H19</f>
        <v>744</v>
      </c>
      <c r="J19" s="381">
        <f>$F19*I19</f>
        <v>744000</v>
      </c>
      <c r="K19" s="458">
        <f>J19/1000000</f>
        <v>0.744</v>
      </c>
      <c r="L19" s="325">
        <v>2628</v>
      </c>
      <c r="M19" s="326">
        <v>1995</v>
      </c>
      <c r="N19" s="381">
        <f>L19-M19</f>
        <v>633</v>
      </c>
      <c r="O19" s="381">
        <f>$F19*N19</f>
        <v>633000</v>
      </c>
      <c r="P19" s="458">
        <f>O19/1000000</f>
        <v>0.633</v>
      </c>
      <c r="Q19" s="668"/>
    </row>
    <row r="20" spans="1:17" ht="12.75">
      <c r="A20" s="111"/>
      <c r="B20" s="112"/>
      <c r="C20" s="113"/>
      <c r="D20" s="114"/>
      <c r="E20" s="114"/>
      <c r="F20" s="116"/>
      <c r="G20" s="125"/>
      <c r="H20" s="472"/>
      <c r="I20" s="381"/>
      <c r="J20" s="381"/>
      <c r="K20" s="458"/>
      <c r="L20" s="594"/>
      <c r="M20" s="593"/>
      <c r="N20" s="381"/>
      <c r="O20" s="381"/>
      <c r="P20" s="458"/>
      <c r="Q20" s="439"/>
    </row>
    <row r="21" spans="1:17" ht="12.75">
      <c r="A21" s="664"/>
      <c r="B21" s="472"/>
      <c r="C21" s="472"/>
      <c r="D21" s="472"/>
      <c r="E21" s="472"/>
      <c r="F21" s="657"/>
      <c r="G21" s="664"/>
      <c r="H21" s="472"/>
      <c r="I21" s="472"/>
      <c r="J21" s="472"/>
      <c r="K21" s="657"/>
      <c r="L21" s="664"/>
      <c r="M21" s="472"/>
      <c r="N21" s="472"/>
      <c r="O21" s="472"/>
      <c r="P21" s="657"/>
      <c r="Q21" s="439"/>
    </row>
    <row r="22" spans="1:17" ht="12.75">
      <c r="A22" s="664"/>
      <c r="B22" s="472"/>
      <c r="C22" s="472"/>
      <c r="D22" s="472"/>
      <c r="E22" s="472"/>
      <c r="F22" s="657"/>
      <c r="G22" s="664"/>
      <c r="H22" s="472"/>
      <c r="I22" s="472"/>
      <c r="J22" s="472"/>
      <c r="K22" s="657"/>
      <c r="L22" s="664"/>
      <c r="M22" s="472"/>
      <c r="N22" s="472"/>
      <c r="O22" s="472"/>
      <c r="P22" s="657"/>
      <c r="Q22" s="439"/>
    </row>
    <row r="23" spans="1:17" ht="12.75">
      <c r="A23" s="664"/>
      <c r="B23" s="472"/>
      <c r="C23" s="472"/>
      <c r="D23" s="472"/>
      <c r="E23" s="472"/>
      <c r="F23" s="657"/>
      <c r="G23" s="664"/>
      <c r="H23" s="472"/>
      <c r="I23" s="124" t="s">
        <v>297</v>
      </c>
      <c r="J23" s="472"/>
      <c r="K23" s="519">
        <f>SUM(K17:K19)</f>
        <v>-0.08099999999999996</v>
      </c>
      <c r="L23" s="664"/>
      <c r="M23" s="472"/>
      <c r="N23" s="124" t="s">
        <v>297</v>
      </c>
      <c r="O23" s="472"/>
      <c r="P23" s="519">
        <f>SUM(P17:P19)</f>
        <v>0.8300000000000001</v>
      </c>
      <c r="Q23" s="439"/>
    </row>
    <row r="24" spans="1:17" ht="13.5" thickBot="1">
      <c r="A24" s="575"/>
      <c r="B24" s="475"/>
      <c r="C24" s="475"/>
      <c r="D24" s="475"/>
      <c r="E24" s="475"/>
      <c r="F24" s="576"/>
      <c r="G24" s="575"/>
      <c r="H24" s="475"/>
      <c r="I24" s="475"/>
      <c r="J24" s="475"/>
      <c r="K24" s="576"/>
      <c r="L24" s="575"/>
      <c r="M24" s="475"/>
      <c r="N24" s="475"/>
      <c r="O24" s="475"/>
      <c r="P24" s="576"/>
      <c r="Q24" s="533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6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1" sqref="L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3"/>
  <sheetViews>
    <sheetView tabSelected="1" view="pageBreakPreview" zoomScaleNormal="85" zoomScaleSheetLayoutView="100" zoomScalePageLayoutView="0" workbookViewId="0" topLeftCell="A127">
      <selection activeCell="C140" sqref="C140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787" customFormat="1" ht="11.25" customHeight="1">
      <c r="A1" s="15" t="s">
        <v>218</v>
      </c>
    </row>
    <row r="2" spans="1:18" s="787" customFormat="1" ht="11.25" customHeight="1">
      <c r="A2" s="2" t="s">
        <v>219</v>
      </c>
      <c r="K2" s="788"/>
      <c r="Q2" s="789" t="str">
        <f>NDPL!$Q$1</f>
        <v>MARCH-2020</v>
      </c>
      <c r="R2" s="789"/>
    </row>
    <row r="3" s="787" customFormat="1" ht="11.25" customHeight="1">
      <c r="A3" s="89" t="s">
        <v>78</v>
      </c>
    </row>
    <row r="4" spans="1:16" s="787" customFormat="1" ht="11.25" customHeight="1" thickBot="1">
      <c r="A4" s="89" t="s">
        <v>227</v>
      </c>
      <c r="G4" s="127"/>
      <c r="H4" s="127"/>
      <c r="I4" s="788" t="s">
        <v>7</v>
      </c>
      <c r="J4" s="127"/>
      <c r="K4" s="127"/>
      <c r="L4" s="127"/>
      <c r="M4" s="127"/>
      <c r="N4" s="788" t="s">
        <v>375</v>
      </c>
      <c r="O4" s="127"/>
      <c r="P4" s="127"/>
    </row>
    <row r="5" spans="1:17" ht="55.5" customHeight="1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31/03/2020</v>
      </c>
      <c r="H5" s="32" t="str">
        <f>NDPL!H5</f>
        <v>INTIAL READING 01/03/2020</v>
      </c>
      <c r="I5" s="32" t="s">
        <v>4</v>
      </c>
      <c r="J5" s="32" t="s">
        <v>5</v>
      </c>
      <c r="K5" s="32" t="s">
        <v>6</v>
      </c>
      <c r="L5" s="34" t="str">
        <f>NDPL!G5</f>
        <v>FINAL READING 31/03/2020</v>
      </c>
      <c r="M5" s="32" t="str">
        <f>NDPL!H5</f>
        <v>INTIAL READING 01/03/2020</v>
      </c>
      <c r="N5" s="32" t="s">
        <v>4</v>
      </c>
      <c r="O5" s="32" t="s">
        <v>5</v>
      </c>
      <c r="P5" s="32" t="s">
        <v>6</v>
      </c>
      <c r="Q5" s="173" t="s">
        <v>288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43"/>
      <c r="B7" s="344" t="s">
        <v>133</v>
      </c>
      <c r="C7" s="334"/>
      <c r="D7" s="35"/>
      <c r="E7" s="35"/>
      <c r="F7" s="36"/>
      <c r="G7" s="28"/>
      <c r="H7" s="23"/>
      <c r="I7" s="23"/>
      <c r="J7" s="23"/>
      <c r="K7" s="23"/>
      <c r="L7" s="22"/>
      <c r="M7" s="23"/>
      <c r="N7" s="23"/>
      <c r="O7" s="23"/>
      <c r="P7" s="23"/>
      <c r="Q7" s="145"/>
    </row>
    <row r="8" spans="1:17" s="435" customFormat="1" ht="15.75" customHeight="1">
      <c r="A8" s="345">
        <v>1</v>
      </c>
      <c r="B8" s="346" t="s">
        <v>79</v>
      </c>
      <c r="C8" s="349">
        <v>4865110</v>
      </c>
      <c r="D8" s="39" t="s">
        <v>12</v>
      </c>
      <c r="E8" s="40" t="s">
        <v>325</v>
      </c>
      <c r="F8" s="355">
        <v>100</v>
      </c>
      <c r="G8" s="325">
        <v>25067</v>
      </c>
      <c r="H8" s="326">
        <v>27050</v>
      </c>
      <c r="I8" s="267">
        <f aca="true" t="shared" si="0" ref="I8:I14">G8-H8</f>
        <v>-1983</v>
      </c>
      <c r="J8" s="267">
        <f aca="true" t="shared" si="1" ref="J8:J14">$F8*I8</f>
        <v>-198300</v>
      </c>
      <c r="K8" s="267">
        <f aca="true" t="shared" si="2" ref="K8:K14">J8/1000000</f>
        <v>-0.1983</v>
      </c>
      <c r="L8" s="325">
        <v>994317</v>
      </c>
      <c r="M8" s="326">
        <v>994319</v>
      </c>
      <c r="N8" s="267">
        <f aca="true" t="shared" si="3" ref="N8:N14">L8-M8</f>
        <v>-2</v>
      </c>
      <c r="O8" s="267">
        <f aca="true" t="shared" si="4" ref="O8:O14">$F8*N8</f>
        <v>-200</v>
      </c>
      <c r="P8" s="267">
        <f aca="true" t="shared" si="5" ref="P8:P14">O8/1000000</f>
        <v>-0.0002</v>
      </c>
      <c r="Q8" s="439"/>
    </row>
    <row r="9" spans="1:17" s="435" customFormat="1" ht="15.75" customHeight="1">
      <c r="A9" s="345">
        <v>2</v>
      </c>
      <c r="B9" s="346" t="s">
        <v>80</v>
      </c>
      <c r="C9" s="349">
        <v>4865080</v>
      </c>
      <c r="D9" s="39" t="s">
        <v>12</v>
      </c>
      <c r="E9" s="40" t="s">
        <v>325</v>
      </c>
      <c r="F9" s="355">
        <v>300</v>
      </c>
      <c r="G9" s="325">
        <v>10951</v>
      </c>
      <c r="H9" s="326">
        <v>11282</v>
      </c>
      <c r="I9" s="267">
        <f t="shared" si="0"/>
        <v>-331</v>
      </c>
      <c r="J9" s="267">
        <f t="shared" si="1"/>
        <v>-99300</v>
      </c>
      <c r="K9" s="267">
        <f t="shared" si="2"/>
        <v>-0.0993</v>
      </c>
      <c r="L9" s="325">
        <v>4042</v>
      </c>
      <c r="M9" s="326">
        <v>4037</v>
      </c>
      <c r="N9" s="267">
        <f t="shared" si="3"/>
        <v>5</v>
      </c>
      <c r="O9" s="267">
        <f t="shared" si="4"/>
        <v>1500</v>
      </c>
      <c r="P9" s="267">
        <f t="shared" si="5"/>
        <v>0.0015</v>
      </c>
      <c r="Q9" s="451"/>
    </row>
    <row r="10" spans="1:17" s="435" customFormat="1" ht="15.75" customHeight="1">
      <c r="A10" s="345">
        <v>3</v>
      </c>
      <c r="B10" s="346" t="s">
        <v>81</v>
      </c>
      <c r="C10" s="349">
        <v>5295197</v>
      </c>
      <c r="D10" s="39" t="s">
        <v>12</v>
      </c>
      <c r="E10" s="40" t="s">
        <v>325</v>
      </c>
      <c r="F10" s="355">
        <v>75</v>
      </c>
      <c r="G10" s="325">
        <v>84919</v>
      </c>
      <c r="H10" s="326">
        <v>79788</v>
      </c>
      <c r="I10" s="267">
        <f t="shared" si="0"/>
        <v>5131</v>
      </c>
      <c r="J10" s="267">
        <f>$F10*I10</f>
        <v>384825</v>
      </c>
      <c r="K10" s="267">
        <f>J10/1000000</f>
        <v>0.384825</v>
      </c>
      <c r="L10" s="325">
        <v>393712</v>
      </c>
      <c r="M10" s="326">
        <v>393638</v>
      </c>
      <c r="N10" s="267">
        <f t="shared" si="3"/>
        <v>74</v>
      </c>
      <c r="O10" s="267">
        <f>$F10*N10</f>
        <v>5550</v>
      </c>
      <c r="P10" s="267">
        <f>O10/1000000</f>
        <v>0.00555</v>
      </c>
      <c r="Q10" s="451"/>
    </row>
    <row r="11" spans="1:17" s="435" customFormat="1" ht="15.75" customHeight="1">
      <c r="A11" s="345">
        <v>4</v>
      </c>
      <c r="B11" s="346" t="s">
        <v>82</v>
      </c>
      <c r="C11" s="349">
        <v>4865184</v>
      </c>
      <c r="D11" s="39" t="s">
        <v>12</v>
      </c>
      <c r="E11" s="40" t="s">
        <v>325</v>
      </c>
      <c r="F11" s="355">
        <v>300</v>
      </c>
      <c r="G11" s="325">
        <v>995055</v>
      </c>
      <c r="H11" s="326">
        <v>995287</v>
      </c>
      <c r="I11" s="267">
        <f t="shared" si="0"/>
        <v>-232</v>
      </c>
      <c r="J11" s="267">
        <f t="shared" si="1"/>
        <v>-69600</v>
      </c>
      <c r="K11" s="267">
        <f t="shared" si="2"/>
        <v>-0.0696</v>
      </c>
      <c r="L11" s="325">
        <v>6030</v>
      </c>
      <c r="M11" s="326">
        <v>6030</v>
      </c>
      <c r="N11" s="267">
        <f t="shared" si="3"/>
        <v>0</v>
      </c>
      <c r="O11" s="267">
        <f t="shared" si="4"/>
        <v>0</v>
      </c>
      <c r="P11" s="267">
        <f t="shared" si="5"/>
        <v>0</v>
      </c>
      <c r="Q11" s="439"/>
    </row>
    <row r="12" spans="1:17" s="435" customFormat="1" ht="15">
      <c r="A12" s="345">
        <v>5</v>
      </c>
      <c r="B12" s="346" t="s">
        <v>83</v>
      </c>
      <c r="C12" s="349">
        <v>4865103</v>
      </c>
      <c r="D12" s="39" t="s">
        <v>12</v>
      </c>
      <c r="E12" s="40" t="s">
        <v>325</v>
      </c>
      <c r="F12" s="355">
        <v>1333.3</v>
      </c>
      <c r="G12" s="325">
        <v>1556</v>
      </c>
      <c r="H12" s="326">
        <v>1623</v>
      </c>
      <c r="I12" s="267">
        <f t="shared" si="0"/>
        <v>-67</v>
      </c>
      <c r="J12" s="267">
        <f t="shared" si="1"/>
        <v>-89331.09999999999</v>
      </c>
      <c r="K12" s="267">
        <f t="shared" si="2"/>
        <v>-0.0893311</v>
      </c>
      <c r="L12" s="325">
        <v>3603</v>
      </c>
      <c r="M12" s="326">
        <v>3603</v>
      </c>
      <c r="N12" s="267">
        <f t="shared" si="3"/>
        <v>0</v>
      </c>
      <c r="O12" s="267">
        <f t="shared" si="4"/>
        <v>0</v>
      </c>
      <c r="P12" s="267">
        <f t="shared" si="5"/>
        <v>0</v>
      </c>
      <c r="Q12" s="445"/>
    </row>
    <row r="13" spans="1:17" s="435" customFormat="1" ht="15.75" customHeight="1">
      <c r="A13" s="345">
        <v>6</v>
      </c>
      <c r="B13" s="346" t="s">
        <v>84</v>
      </c>
      <c r="C13" s="349">
        <v>4865104</v>
      </c>
      <c r="D13" s="39" t="s">
        <v>12</v>
      </c>
      <c r="E13" s="40" t="s">
        <v>325</v>
      </c>
      <c r="F13" s="355">
        <v>100</v>
      </c>
      <c r="G13" s="325">
        <v>10060</v>
      </c>
      <c r="H13" s="326">
        <v>8692</v>
      </c>
      <c r="I13" s="267">
        <f t="shared" si="0"/>
        <v>1368</v>
      </c>
      <c r="J13" s="267">
        <f>$F13*I13</f>
        <v>136800</v>
      </c>
      <c r="K13" s="267">
        <f>J13/1000000</f>
        <v>0.1368</v>
      </c>
      <c r="L13" s="325">
        <v>1400</v>
      </c>
      <c r="M13" s="326">
        <v>1393</v>
      </c>
      <c r="N13" s="267">
        <f t="shared" si="3"/>
        <v>7</v>
      </c>
      <c r="O13" s="267">
        <f>$F13*N13</f>
        <v>700</v>
      </c>
      <c r="P13" s="267">
        <f>O13/1000000</f>
        <v>0.0007</v>
      </c>
      <c r="Q13" s="439"/>
    </row>
    <row r="14" spans="1:17" s="435" customFormat="1" ht="15.75" customHeight="1">
      <c r="A14" s="345">
        <v>7</v>
      </c>
      <c r="B14" s="346" t="s">
        <v>85</v>
      </c>
      <c r="C14" s="349">
        <v>5295196</v>
      </c>
      <c r="D14" s="39" t="s">
        <v>12</v>
      </c>
      <c r="E14" s="40" t="s">
        <v>325</v>
      </c>
      <c r="F14" s="784">
        <v>75</v>
      </c>
      <c r="G14" s="325">
        <v>101656</v>
      </c>
      <c r="H14" s="326">
        <v>96491</v>
      </c>
      <c r="I14" s="267">
        <f t="shared" si="0"/>
        <v>5165</v>
      </c>
      <c r="J14" s="267">
        <f t="shared" si="1"/>
        <v>387375</v>
      </c>
      <c r="K14" s="267">
        <f t="shared" si="2"/>
        <v>0.387375</v>
      </c>
      <c r="L14" s="325">
        <v>42355</v>
      </c>
      <c r="M14" s="326">
        <v>42377</v>
      </c>
      <c r="N14" s="267">
        <f t="shared" si="3"/>
        <v>-22</v>
      </c>
      <c r="O14" s="267">
        <f t="shared" si="4"/>
        <v>-1650</v>
      </c>
      <c r="P14" s="267">
        <f t="shared" si="5"/>
        <v>-0.00165</v>
      </c>
      <c r="Q14" s="451"/>
    </row>
    <row r="15" spans="1:17" s="435" customFormat="1" ht="15.75" customHeight="1">
      <c r="A15" s="345"/>
      <c r="B15" s="348" t="s">
        <v>11</v>
      </c>
      <c r="C15" s="349"/>
      <c r="D15" s="39"/>
      <c r="E15" s="39"/>
      <c r="F15" s="355"/>
      <c r="G15" s="325"/>
      <c r="H15" s="326"/>
      <c r="I15" s="267"/>
      <c r="J15" s="267"/>
      <c r="K15" s="267"/>
      <c r="L15" s="325"/>
      <c r="M15" s="326"/>
      <c r="N15" s="267"/>
      <c r="O15" s="267"/>
      <c r="P15" s="267"/>
      <c r="Q15" s="439"/>
    </row>
    <row r="16" spans="1:17" s="435" customFormat="1" ht="15.75" customHeight="1">
      <c r="A16" s="345">
        <v>8</v>
      </c>
      <c r="B16" s="346" t="s">
        <v>346</v>
      </c>
      <c r="C16" s="349">
        <v>4864884</v>
      </c>
      <c r="D16" s="39" t="s">
        <v>12</v>
      </c>
      <c r="E16" s="40" t="s">
        <v>325</v>
      </c>
      <c r="F16" s="355">
        <v>1000</v>
      </c>
      <c r="G16" s="325">
        <v>980976</v>
      </c>
      <c r="H16" s="326">
        <v>981398</v>
      </c>
      <c r="I16" s="267">
        <f aca="true" t="shared" si="6" ref="I16:I26">G16-H16</f>
        <v>-422</v>
      </c>
      <c r="J16" s="267">
        <f aca="true" t="shared" si="7" ref="J16:J26">$F16*I16</f>
        <v>-422000</v>
      </c>
      <c r="K16" s="267">
        <f aca="true" t="shared" si="8" ref="K16:K26">J16/1000000</f>
        <v>-0.422</v>
      </c>
      <c r="L16" s="325">
        <v>2276</v>
      </c>
      <c r="M16" s="326">
        <v>2276</v>
      </c>
      <c r="N16" s="267">
        <f aca="true" t="shared" si="9" ref="N16:N26">L16-M16</f>
        <v>0</v>
      </c>
      <c r="O16" s="267">
        <f aca="true" t="shared" si="10" ref="O16:O26">$F16*N16</f>
        <v>0</v>
      </c>
      <c r="P16" s="267">
        <f aca="true" t="shared" si="11" ref="P16:P26">O16/1000000</f>
        <v>0</v>
      </c>
      <c r="Q16" s="467"/>
    </row>
    <row r="17" spans="1:17" s="435" customFormat="1" ht="15.75" customHeight="1">
      <c r="A17" s="345">
        <v>9</v>
      </c>
      <c r="B17" s="346" t="s">
        <v>86</v>
      </c>
      <c r="C17" s="349">
        <v>4864897</v>
      </c>
      <c r="D17" s="39" t="s">
        <v>12</v>
      </c>
      <c r="E17" s="40" t="s">
        <v>325</v>
      </c>
      <c r="F17" s="355">
        <v>500</v>
      </c>
      <c r="G17" s="325">
        <v>991258</v>
      </c>
      <c r="H17" s="326">
        <v>992310</v>
      </c>
      <c r="I17" s="267">
        <f>G17-H17</f>
        <v>-1052</v>
      </c>
      <c r="J17" s="267">
        <f>$F17*I17</f>
        <v>-526000</v>
      </c>
      <c r="K17" s="267">
        <f>J17/1000000</f>
        <v>-0.526</v>
      </c>
      <c r="L17" s="325">
        <v>178</v>
      </c>
      <c r="M17" s="326">
        <v>178</v>
      </c>
      <c r="N17" s="267">
        <f>L17-M17</f>
        <v>0</v>
      </c>
      <c r="O17" s="267">
        <f>$F17*N17</f>
        <v>0</v>
      </c>
      <c r="P17" s="267">
        <f>O17/1000000</f>
        <v>0</v>
      </c>
      <c r="Q17" s="439"/>
    </row>
    <row r="18" spans="1:17" s="435" customFormat="1" ht="15.75" customHeight="1">
      <c r="A18" s="345">
        <v>10</v>
      </c>
      <c r="B18" s="346" t="s">
        <v>117</v>
      </c>
      <c r="C18" s="349">
        <v>4864832</v>
      </c>
      <c r="D18" s="39" t="s">
        <v>12</v>
      </c>
      <c r="E18" s="40" t="s">
        <v>325</v>
      </c>
      <c r="F18" s="355">
        <v>1000</v>
      </c>
      <c r="G18" s="325">
        <v>997217</v>
      </c>
      <c r="H18" s="326">
        <v>997599</v>
      </c>
      <c r="I18" s="267">
        <f t="shared" si="6"/>
        <v>-382</v>
      </c>
      <c r="J18" s="267">
        <f t="shared" si="7"/>
        <v>-382000</v>
      </c>
      <c r="K18" s="267">
        <f t="shared" si="8"/>
        <v>-0.382</v>
      </c>
      <c r="L18" s="325">
        <v>1623</v>
      </c>
      <c r="M18" s="326">
        <v>1624</v>
      </c>
      <c r="N18" s="267">
        <f t="shared" si="9"/>
        <v>-1</v>
      </c>
      <c r="O18" s="267">
        <f t="shared" si="10"/>
        <v>-1000</v>
      </c>
      <c r="P18" s="267">
        <f t="shared" si="11"/>
        <v>-0.001</v>
      </c>
      <c r="Q18" s="439"/>
    </row>
    <row r="19" spans="1:17" s="435" customFormat="1" ht="15.75" customHeight="1">
      <c r="A19" s="345">
        <v>11</v>
      </c>
      <c r="B19" s="346" t="s">
        <v>87</v>
      </c>
      <c r="C19" s="349">
        <v>4864833</v>
      </c>
      <c r="D19" s="39" t="s">
        <v>12</v>
      </c>
      <c r="E19" s="40" t="s">
        <v>325</v>
      </c>
      <c r="F19" s="355">
        <v>1000</v>
      </c>
      <c r="G19" s="325">
        <v>988229</v>
      </c>
      <c r="H19" s="326">
        <v>988741</v>
      </c>
      <c r="I19" s="267">
        <f t="shared" si="6"/>
        <v>-512</v>
      </c>
      <c r="J19" s="267">
        <f t="shared" si="7"/>
        <v>-512000</v>
      </c>
      <c r="K19" s="267">
        <f t="shared" si="8"/>
        <v>-0.512</v>
      </c>
      <c r="L19" s="325">
        <v>1350</v>
      </c>
      <c r="M19" s="326">
        <v>1352</v>
      </c>
      <c r="N19" s="267">
        <f t="shared" si="9"/>
        <v>-2</v>
      </c>
      <c r="O19" s="267">
        <f t="shared" si="10"/>
        <v>-2000</v>
      </c>
      <c r="P19" s="267">
        <f t="shared" si="11"/>
        <v>-0.002</v>
      </c>
      <c r="Q19" s="439"/>
    </row>
    <row r="20" spans="1:17" s="435" customFormat="1" ht="15.75" customHeight="1">
      <c r="A20" s="345">
        <v>12</v>
      </c>
      <c r="B20" s="346" t="s">
        <v>88</v>
      </c>
      <c r="C20" s="349">
        <v>4864834</v>
      </c>
      <c r="D20" s="39" t="s">
        <v>12</v>
      </c>
      <c r="E20" s="40" t="s">
        <v>325</v>
      </c>
      <c r="F20" s="355">
        <v>1000</v>
      </c>
      <c r="G20" s="325">
        <v>991106</v>
      </c>
      <c r="H20" s="326">
        <v>991722</v>
      </c>
      <c r="I20" s="267">
        <f t="shared" si="6"/>
        <v>-616</v>
      </c>
      <c r="J20" s="267">
        <f t="shared" si="7"/>
        <v>-616000</v>
      </c>
      <c r="K20" s="267">
        <f t="shared" si="8"/>
        <v>-0.616</v>
      </c>
      <c r="L20" s="325">
        <v>6252</v>
      </c>
      <c r="M20" s="326">
        <v>6252</v>
      </c>
      <c r="N20" s="267">
        <f t="shared" si="9"/>
        <v>0</v>
      </c>
      <c r="O20" s="267">
        <f t="shared" si="10"/>
        <v>0</v>
      </c>
      <c r="P20" s="267">
        <f t="shared" si="11"/>
        <v>0</v>
      </c>
      <c r="Q20" s="439"/>
    </row>
    <row r="21" spans="1:17" s="435" customFormat="1" ht="15.75" customHeight="1">
      <c r="A21" s="345">
        <v>13</v>
      </c>
      <c r="B21" s="312" t="s">
        <v>89</v>
      </c>
      <c r="C21" s="349">
        <v>4864889</v>
      </c>
      <c r="D21" s="43" t="s">
        <v>12</v>
      </c>
      <c r="E21" s="40" t="s">
        <v>325</v>
      </c>
      <c r="F21" s="355">
        <v>1000</v>
      </c>
      <c r="G21" s="325">
        <v>997998</v>
      </c>
      <c r="H21" s="326">
        <v>998226</v>
      </c>
      <c r="I21" s="267">
        <f t="shared" si="6"/>
        <v>-228</v>
      </c>
      <c r="J21" s="267">
        <f t="shared" si="7"/>
        <v>-228000</v>
      </c>
      <c r="K21" s="267">
        <f t="shared" si="8"/>
        <v>-0.228</v>
      </c>
      <c r="L21" s="325">
        <v>998666</v>
      </c>
      <c r="M21" s="326">
        <v>998666</v>
      </c>
      <c r="N21" s="267">
        <f t="shared" si="9"/>
        <v>0</v>
      </c>
      <c r="O21" s="267">
        <f t="shared" si="10"/>
        <v>0</v>
      </c>
      <c r="P21" s="267">
        <f t="shared" si="11"/>
        <v>0</v>
      </c>
      <c r="Q21" s="439"/>
    </row>
    <row r="22" spans="1:17" s="435" customFormat="1" ht="15.75" customHeight="1">
      <c r="A22" s="345">
        <v>14</v>
      </c>
      <c r="B22" s="346" t="s">
        <v>90</v>
      </c>
      <c r="C22" s="349">
        <v>4864859</v>
      </c>
      <c r="D22" s="39" t="s">
        <v>12</v>
      </c>
      <c r="E22" s="40" t="s">
        <v>325</v>
      </c>
      <c r="F22" s="355">
        <v>1000</v>
      </c>
      <c r="G22" s="325">
        <v>996168</v>
      </c>
      <c r="H22" s="326">
        <v>996596</v>
      </c>
      <c r="I22" s="267">
        <f>G22-H22</f>
        <v>-428</v>
      </c>
      <c r="J22" s="267">
        <f>$F22*I22</f>
        <v>-428000</v>
      </c>
      <c r="K22" s="267">
        <f>J22/1000000</f>
        <v>-0.428</v>
      </c>
      <c r="L22" s="325">
        <v>999794</v>
      </c>
      <c r="M22" s="326">
        <v>999794</v>
      </c>
      <c r="N22" s="267">
        <f>L22-M22</f>
        <v>0</v>
      </c>
      <c r="O22" s="267">
        <f>$F22*N22</f>
        <v>0</v>
      </c>
      <c r="P22" s="267">
        <f>O22/1000000</f>
        <v>0</v>
      </c>
      <c r="Q22" s="439"/>
    </row>
    <row r="23" spans="1:17" s="435" customFormat="1" ht="15.75" customHeight="1">
      <c r="A23" s="345">
        <v>15</v>
      </c>
      <c r="B23" s="346" t="s">
        <v>91</v>
      </c>
      <c r="C23" s="349">
        <v>4864895</v>
      </c>
      <c r="D23" s="39" t="s">
        <v>12</v>
      </c>
      <c r="E23" s="40" t="s">
        <v>325</v>
      </c>
      <c r="F23" s="355">
        <v>800</v>
      </c>
      <c r="G23" s="325">
        <v>996533</v>
      </c>
      <c r="H23" s="326">
        <v>996961</v>
      </c>
      <c r="I23" s="267">
        <f>G23-H23</f>
        <v>-428</v>
      </c>
      <c r="J23" s="267">
        <f t="shared" si="7"/>
        <v>-342400</v>
      </c>
      <c r="K23" s="267">
        <f t="shared" si="8"/>
        <v>-0.3424</v>
      </c>
      <c r="L23" s="325">
        <v>5204</v>
      </c>
      <c r="M23" s="326">
        <v>5204</v>
      </c>
      <c r="N23" s="267">
        <f>L23-M23</f>
        <v>0</v>
      </c>
      <c r="O23" s="267">
        <f t="shared" si="10"/>
        <v>0</v>
      </c>
      <c r="P23" s="267">
        <f t="shared" si="11"/>
        <v>0</v>
      </c>
      <c r="Q23" s="439"/>
    </row>
    <row r="24" spans="1:17" s="435" customFormat="1" ht="15.75" customHeight="1">
      <c r="A24" s="345">
        <v>16</v>
      </c>
      <c r="B24" s="346" t="s">
        <v>92</v>
      </c>
      <c r="C24" s="349">
        <v>4864826</v>
      </c>
      <c r="D24" s="39" t="s">
        <v>12</v>
      </c>
      <c r="E24" s="40" t="s">
        <v>325</v>
      </c>
      <c r="F24" s="355">
        <v>133.33</v>
      </c>
      <c r="G24" s="325">
        <v>5984</v>
      </c>
      <c r="H24" s="326">
        <v>8010</v>
      </c>
      <c r="I24" s="267">
        <f>G24-H24</f>
        <v>-2026</v>
      </c>
      <c r="J24" s="267">
        <f>$F24*I24</f>
        <v>-270126.58</v>
      </c>
      <c r="K24" s="267">
        <f>J24/1000000</f>
        <v>-0.27012658</v>
      </c>
      <c r="L24" s="325">
        <v>3651</v>
      </c>
      <c r="M24" s="326">
        <v>3651</v>
      </c>
      <c r="N24" s="267">
        <f>L24-M24</f>
        <v>0</v>
      </c>
      <c r="O24" s="267">
        <f>$F24*N24</f>
        <v>0</v>
      </c>
      <c r="P24" s="267">
        <f>O24/1000000</f>
        <v>0</v>
      </c>
      <c r="Q24" s="439"/>
    </row>
    <row r="25" spans="1:17" s="435" customFormat="1" ht="15.75" customHeight="1">
      <c r="A25" s="345">
        <v>17</v>
      </c>
      <c r="B25" s="346" t="s">
        <v>115</v>
      </c>
      <c r="C25" s="349">
        <v>4864839</v>
      </c>
      <c r="D25" s="39" t="s">
        <v>12</v>
      </c>
      <c r="E25" s="40" t="s">
        <v>325</v>
      </c>
      <c r="F25" s="355">
        <v>1000</v>
      </c>
      <c r="G25" s="325">
        <v>971</v>
      </c>
      <c r="H25" s="326">
        <v>1050</v>
      </c>
      <c r="I25" s="267">
        <f t="shared" si="6"/>
        <v>-79</v>
      </c>
      <c r="J25" s="267">
        <f t="shared" si="7"/>
        <v>-79000</v>
      </c>
      <c r="K25" s="267">
        <f t="shared" si="8"/>
        <v>-0.079</v>
      </c>
      <c r="L25" s="325">
        <v>9730</v>
      </c>
      <c r="M25" s="326">
        <v>9730</v>
      </c>
      <c r="N25" s="267">
        <f t="shared" si="9"/>
        <v>0</v>
      </c>
      <c r="O25" s="267">
        <f t="shared" si="10"/>
        <v>0</v>
      </c>
      <c r="P25" s="267">
        <f t="shared" si="11"/>
        <v>0</v>
      </c>
      <c r="Q25" s="439"/>
    </row>
    <row r="26" spans="1:17" s="435" customFormat="1" ht="15.75" customHeight="1">
      <c r="A26" s="345">
        <v>18</v>
      </c>
      <c r="B26" s="346" t="s">
        <v>116</v>
      </c>
      <c r="C26" s="349">
        <v>4864883</v>
      </c>
      <c r="D26" s="39" t="s">
        <v>12</v>
      </c>
      <c r="E26" s="40" t="s">
        <v>325</v>
      </c>
      <c r="F26" s="355">
        <v>1000</v>
      </c>
      <c r="G26" s="325">
        <v>1216</v>
      </c>
      <c r="H26" s="326">
        <v>1612</v>
      </c>
      <c r="I26" s="267">
        <f t="shared" si="6"/>
        <v>-396</v>
      </c>
      <c r="J26" s="267">
        <f t="shared" si="7"/>
        <v>-396000</v>
      </c>
      <c r="K26" s="267">
        <f t="shared" si="8"/>
        <v>-0.396</v>
      </c>
      <c r="L26" s="325">
        <v>17471</v>
      </c>
      <c r="M26" s="326">
        <v>17471</v>
      </c>
      <c r="N26" s="267">
        <f t="shared" si="9"/>
        <v>0</v>
      </c>
      <c r="O26" s="267">
        <f t="shared" si="10"/>
        <v>0</v>
      </c>
      <c r="P26" s="267">
        <f t="shared" si="11"/>
        <v>0</v>
      </c>
      <c r="Q26" s="439"/>
    </row>
    <row r="27" spans="1:17" s="435" customFormat="1" ht="15" customHeight="1">
      <c r="A27" s="345"/>
      <c r="B27" s="348" t="s">
        <v>93</v>
      </c>
      <c r="C27" s="349"/>
      <c r="D27" s="39"/>
      <c r="E27" s="39"/>
      <c r="F27" s="355"/>
      <c r="G27" s="325"/>
      <c r="H27" s="326"/>
      <c r="I27" s="473"/>
      <c r="J27" s="473"/>
      <c r="K27" s="124"/>
      <c r="L27" s="325"/>
      <c r="M27" s="326"/>
      <c r="N27" s="473"/>
      <c r="O27" s="473"/>
      <c r="P27" s="124"/>
      <c r="Q27" s="439"/>
    </row>
    <row r="28" spans="1:17" s="435" customFormat="1" ht="15" customHeight="1">
      <c r="A28" s="345">
        <v>19</v>
      </c>
      <c r="B28" s="346" t="s">
        <v>94</v>
      </c>
      <c r="C28" s="349">
        <v>4864954</v>
      </c>
      <c r="D28" s="39" t="s">
        <v>12</v>
      </c>
      <c r="E28" s="40" t="s">
        <v>325</v>
      </c>
      <c r="F28" s="355">
        <v>1250</v>
      </c>
      <c r="G28" s="325">
        <v>971642</v>
      </c>
      <c r="H28" s="326">
        <v>972378</v>
      </c>
      <c r="I28" s="267">
        <f>G28-H28</f>
        <v>-736</v>
      </c>
      <c r="J28" s="267">
        <f>$F28*I28</f>
        <v>-920000</v>
      </c>
      <c r="K28" s="267">
        <f>J28/1000000</f>
        <v>-0.92</v>
      </c>
      <c r="L28" s="325">
        <v>950645</v>
      </c>
      <c r="M28" s="326">
        <v>950647</v>
      </c>
      <c r="N28" s="267">
        <f>L28-M28</f>
        <v>-2</v>
      </c>
      <c r="O28" s="267">
        <f>$F28*N28</f>
        <v>-2500</v>
      </c>
      <c r="P28" s="267">
        <f>O28/1000000</f>
        <v>-0.0025</v>
      </c>
      <c r="Q28" s="439"/>
    </row>
    <row r="29" spans="1:17" s="435" customFormat="1" ht="15" customHeight="1">
      <c r="A29" s="345">
        <v>20</v>
      </c>
      <c r="B29" s="346" t="s">
        <v>95</v>
      </c>
      <c r="C29" s="349">
        <v>4865030</v>
      </c>
      <c r="D29" s="39" t="s">
        <v>12</v>
      </c>
      <c r="E29" s="40" t="s">
        <v>325</v>
      </c>
      <c r="F29" s="355">
        <v>1100</v>
      </c>
      <c r="G29" s="325">
        <v>985155</v>
      </c>
      <c r="H29" s="326">
        <v>986569</v>
      </c>
      <c r="I29" s="267">
        <f>G29-H29</f>
        <v>-1414</v>
      </c>
      <c r="J29" s="267">
        <f>$F29*I29</f>
        <v>-1555400</v>
      </c>
      <c r="K29" s="267">
        <f>J29/1000000</f>
        <v>-1.5554</v>
      </c>
      <c r="L29" s="325">
        <v>936449</v>
      </c>
      <c r="M29" s="326">
        <v>936452</v>
      </c>
      <c r="N29" s="267">
        <f>L29-M29</f>
        <v>-3</v>
      </c>
      <c r="O29" s="267">
        <f>$F29*N29</f>
        <v>-3300</v>
      </c>
      <c r="P29" s="267">
        <f>O29/1000000</f>
        <v>-0.0033</v>
      </c>
      <c r="Q29" s="439"/>
    </row>
    <row r="30" spans="1:17" s="435" customFormat="1" ht="15" customHeight="1">
      <c r="A30" s="345">
        <v>21</v>
      </c>
      <c r="B30" s="346" t="s">
        <v>344</v>
      </c>
      <c r="C30" s="349">
        <v>4864943</v>
      </c>
      <c r="D30" s="39" t="s">
        <v>12</v>
      </c>
      <c r="E30" s="40" t="s">
        <v>325</v>
      </c>
      <c r="F30" s="355">
        <v>1000</v>
      </c>
      <c r="G30" s="325">
        <v>956335</v>
      </c>
      <c r="H30" s="326">
        <v>956642</v>
      </c>
      <c r="I30" s="267">
        <f>G30-H30</f>
        <v>-307</v>
      </c>
      <c r="J30" s="267">
        <f>$F30*I30</f>
        <v>-307000</v>
      </c>
      <c r="K30" s="267">
        <f>J30/1000000</f>
        <v>-0.307</v>
      </c>
      <c r="L30" s="325">
        <v>6205</v>
      </c>
      <c r="M30" s="326">
        <v>6206</v>
      </c>
      <c r="N30" s="267">
        <f>L30-M30</f>
        <v>-1</v>
      </c>
      <c r="O30" s="267">
        <f>$F30*N30</f>
        <v>-1000</v>
      </c>
      <c r="P30" s="267">
        <f>O30/1000000</f>
        <v>-0.001</v>
      </c>
      <c r="Q30" s="439"/>
    </row>
    <row r="31" spans="1:17" s="435" customFormat="1" ht="15" customHeight="1">
      <c r="A31" s="345"/>
      <c r="B31" s="346"/>
      <c r="C31" s="349"/>
      <c r="D31" s="39"/>
      <c r="E31" s="40"/>
      <c r="F31" s="355"/>
      <c r="G31" s="325"/>
      <c r="H31" s="326"/>
      <c r="I31" s="267"/>
      <c r="J31" s="267"/>
      <c r="K31" s="267"/>
      <c r="L31" s="325"/>
      <c r="M31" s="326"/>
      <c r="N31" s="267"/>
      <c r="O31" s="267"/>
      <c r="P31" s="267"/>
      <c r="Q31" s="439"/>
    </row>
    <row r="32" spans="1:17" s="435" customFormat="1" ht="15" customHeight="1">
      <c r="A32" s="345"/>
      <c r="B32" s="348" t="s">
        <v>31</v>
      </c>
      <c r="C32" s="349"/>
      <c r="D32" s="39"/>
      <c r="E32" s="39"/>
      <c r="F32" s="355"/>
      <c r="G32" s="325"/>
      <c r="H32" s="326"/>
      <c r="I32" s="267"/>
      <c r="J32" s="267"/>
      <c r="K32" s="124">
        <f>SUM(K28:K31)</f>
        <v>-2.7824</v>
      </c>
      <c r="L32" s="325"/>
      <c r="M32" s="326"/>
      <c r="N32" s="267"/>
      <c r="O32" s="267"/>
      <c r="P32" s="124">
        <f>SUM(P28:P31)</f>
        <v>-0.0068</v>
      </c>
      <c r="Q32" s="439"/>
    </row>
    <row r="33" spans="1:17" s="435" customFormat="1" ht="15" customHeight="1">
      <c r="A33" s="345">
        <v>22</v>
      </c>
      <c r="B33" s="346" t="s">
        <v>96</v>
      </c>
      <c r="C33" s="349">
        <v>4864932</v>
      </c>
      <c r="D33" s="39" t="s">
        <v>12</v>
      </c>
      <c r="E33" s="40" t="s">
        <v>325</v>
      </c>
      <c r="F33" s="355">
        <v>-1000</v>
      </c>
      <c r="G33" s="325">
        <v>988996</v>
      </c>
      <c r="H33" s="326">
        <v>989879</v>
      </c>
      <c r="I33" s="267">
        <f>G33-H33</f>
        <v>-883</v>
      </c>
      <c r="J33" s="267">
        <f>$F33*I33</f>
        <v>883000</v>
      </c>
      <c r="K33" s="267">
        <f>J33/1000000</f>
        <v>0.883</v>
      </c>
      <c r="L33" s="325">
        <v>998807</v>
      </c>
      <c r="M33" s="326">
        <v>998807</v>
      </c>
      <c r="N33" s="267">
        <f>L33-M33</f>
        <v>0</v>
      </c>
      <c r="O33" s="267">
        <f>$F33*N33</f>
        <v>0</v>
      </c>
      <c r="P33" s="267">
        <f>O33/1000000</f>
        <v>0</v>
      </c>
      <c r="Q33" s="451"/>
    </row>
    <row r="34" spans="1:17" s="435" customFormat="1" ht="15" customHeight="1">
      <c r="A34" s="345">
        <v>23</v>
      </c>
      <c r="B34" s="346" t="s">
        <v>97</v>
      </c>
      <c r="C34" s="349">
        <v>5295140</v>
      </c>
      <c r="D34" s="39" t="s">
        <v>12</v>
      </c>
      <c r="E34" s="40" t="s">
        <v>325</v>
      </c>
      <c r="F34" s="349">
        <v>-1000</v>
      </c>
      <c r="G34" s="325">
        <v>986250</v>
      </c>
      <c r="H34" s="326">
        <v>986529</v>
      </c>
      <c r="I34" s="267">
        <f>G34-H34</f>
        <v>-279</v>
      </c>
      <c r="J34" s="267">
        <f>$F34*I34</f>
        <v>279000</v>
      </c>
      <c r="K34" s="267">
        <f>J34/1000000</f>
        <v>0.279</v>
      </c>
      <c r="L34" s="325">
        <v>999034</v>
      </c>
      <c r="M34" s="326">
        <v>999034</v>
      </c>
      <c r="N34" s="267">
        <f>L34-M34</f>
        <v>0</v>
      </c>
      <c r="O34" s="267">
        <f>$F34*N34</f>
        <v>0</v>
      </c>
      <c r="P34" s="267">
        <f>O34/1000000</f>
        <v>0</v>
      </c>
      <c r="Q34" s="439"/>
    </row>
    <row r="35" spans="1:17" s="435" customFormat="1" ht="15" customHeight="1">
      <c r="A35" s="345">
        <v>24</v>
      </c>
      <c r="B35" s="760" t="s">
        <v>135</v>
      </c>
      <c r="C35" s="761">
        <v>4902528</v>
      </c>
      <c r="D35" s="762" t="s">
        <v>12</v>
      </c>
      <c r="E35" s="40" t="s">
        <v>325</v>
      </c>
      <c r="F35" s="761">
        <v>300</v>
      </c>
      <c r="G35" s="325">
        <v>76</v>
      </c>
      <c r="H35" s="326">
        <v>76</v>
      </c>
      <c r="I35" s="267">
        <f>G35-H35</f>
        <v>0</v>
      </c>
      <c r="J35" s="267">
        <f>$F35*I35</f>
        <v>0</v>
      </c>
      <c r="K35" s="267">
        <f>J35/1000000</f>
        <v>0</v>
      </c>
      <c r="L35" s="325">
        <v>663</v>
      </c>
      <c r="M35" s="326">
        <v>663</v>
      </c>
      <c r="N35" s="267">
        <f>L35-M35</f>
        <v>0</v>
      </c>
      <c r="O35" s="267">
        <f>$F35*N35</f>
        <v>0</v>
      </c>
      <c r="P35" s="267">
        <f>O35/1000000</f>
        <v>0</v>
      </c>
      <c r="Q35" s="451"/>
    </row>
    <row r="36" spans="1:17" s="435" customFormat="1" ht="15" customHeight="1">
      <c r="A36" s="345"/>
      <c r="B36" s="348" t="s">
        <v>26</v>
      </c>
      <c r="C36" s="349"/>
      <c r="D36" s="39"/>
      <c r="E36" s="39"/>
      <c r="F36" s="355"/>
      <c r="G36" s="325"/>
      <c r="H36" s="326"/>
      <c r="I36" s="267"/>
      <c r="J36" s="267"/>
      <c r="K36" s="267"/>
      <c r="L36" s="325"/>
      <c r="M36" s="326"/>
      <c r="N36" s="267"/>
      <c r="O36" s="267"/>
      <c r="P36" s="267"/>
      <c r="Q36" s="439"/>
    </row>
    <row r="37" spans="1:17" s="435" customFormat="1" ht="15" customHeight="1">
      <c r="A37" s="345">
        <v>25</v>
      </c>
      <c r="B37" s="312" t="s">
        <v>44</v>
      </c>
      <c r="C37" s="349">
        <v>4864854</v>
      </c>
      <c r="D37" s="43" t="s">
        <v>12</v>
      </c>
      <c r="E37" s="40" t="s">
        <v>325</v>
      </c>
      <c r="F37" s="355">
        <v>1000</v>
      </c>
      <c r="G37" s="325">
        <v>999814</v>
      </c>
      <c r="H37" s="326">
        <v>999829</v>
      </c>
      <c r="I37" s="267">
        <f>G37-H37</f>
        <v>-15</v>
      </c>
      <c r="J37" s="267">
        <f>$F37*I37</f>
        <v>-15000</v>
      </c>
      <c r="K37" s="267">
        <f>J37/1000000</f>
        <v>-0.015</v>
      </c>
      <c r="L37" s="325">
        <v>13537</v>
      </c>
      <c r="M37" s="326">
        <v>13597</v>
      </c>
      <c r="N37" s="267">
        <f>L37-M37</f>
        <v>-60</v>
      </c>
      <c r="O37" s="267">
        <f>$F37*N37</f>
        <v>-60000</v>
      </c>
      <c r="P37" s="267">
        <f>O37/1000000</f>
        <v>-0.06</v>
      </c>
      <c r="Q37" s="468"/>
    </row>
    <row r="38" spans="1:17" s="435" customFormat="1" ht="15.75" customHeight="1">
      <c r="A38" s="345"/>
      <c r="B38" s="348" t="s">
        <v>98</v>
      </c>
      <c r="C38" s="349"/>
      <c r="D38" s="39"/>
      <c r="E38" s="39"/>
      <c r="F38" s="355"/>
      <c r="G38" s="325"/>
      <c r="H38" s="326"/>
      <c r="I38" s="267"/>
      <c r="J38" s="267"/>
      <c r="K38" s="267"/>
      <c r="L38" s="325"/>
      <c r="M38" s="326"/>
      <c r="N38" s="267"/>
      <c r="O38" s="267"/>
      <c r="P38" s="267"/>
      <c r="Q38" s="439"/>
    </row>
    <row r="39" spans="1:17" s="435" customFormat="1" ht="17.25" customHeight="1">
      <c r="A39" s="345">
        <v>26</v>
      </c>
      <c r="B39" s="346" t="s">
        <v>99</v>
      </c>
      <c r="C39" s="349">
        <v>5295159</v>
      </c>
      <c r="D39" s="39" t="s">
        <v>12</v>
      </c>
      <c r="E39" s="40" t="s">
        <v>325</v>
      </c>
      <c r="F39" s="355">
        <v>-1000</v>
      </c>
      <c r="G39" s="325">
        <v>147234</v>
      </c>
      <c r="H39" s="326">
        <v>145245</v>
      </c>
      <c r="I39" s="267">
        <f>G39-H39</f>
        <v>1989</v>
      </c>
      <c r="J39" s="267">
        <f>$F39*I39</f>
        <v>-1989000</v>
      </c>
      <c r="K39" s="267">
        <f>J39/1000000</f>
        <v>-1.989</v>
      </c>
      <c r="L39" s="325">
        <v>8272</v>
      </c>
      <c r="M39" s="326">
        <v>8277</v>
      </c>
      <c r="N39" s="267">
        <f>L39-M39</f>
        <v>-5</v>
      </c>
      <c r="O39" s="267">
        <f>$F39*N39</f>
        <v>5000</v>
      </c>
      <c r="P39" s="267">
        <f>O39/1000000</f>
        <v>0.005</v>
      </c>
      <c r="Q39" s="439"/>
    </row>
    <row r="40" spans="1:17" s="435" customFormat="1" ht="17.25" customHeight="1">
      <c r="A40" s="345"/>
      <c r="B40" s="346"/>
      <c r="C40" s="349"/>
      <c r="D40" s="39"/>
      <c r="E40" s="40"/>
      <c r="F40" s="355">
        <v>-1000</v>
      </c>
      <c r="G40" s="325">
        <v>144181</v>
      </c>
      <c r="H40" s="326">
        <v>140166</v>
      </c>
      <c r="I40" s="267">
        <f>G40-H40</f>
        <v>4015</v>
      </c>
      <c r="J40" s="267">
        <f>$F40*I40</f>
        <v>-4015000</v>
      </c>
      <c r="K40" s="267">
        <f>J40/1000000</f>
        <v>-4.015</v>
      </c>
      <c r="L40" s="325"/>
      <c r="M40" s="326"/>
      <c r="N40" s="267"/>
      <c r="O40" s="267"/>
      <c r="P40" s="267"/>
      <c r="Q40" s="439"/>
    </row>
    <row r="41" spans="1:17" s="435" customFormat="1" ht="15.75" customHeight="1">
      <c r="A41" s="345">
        <v>27</v>
      </c>
      <c r="B41" s="346" t="s">
        <v>100</v>
      </c>
      <c r="C41" s="349">
        <v>4865029</v>
      </c>
      <c r="D41" s="39" t="s">
        <v>12</v>
      </c>
      <c r="E41" s="40" t="s">
        <v>325</v>
      </c>
      <c r="F41" s="355">
        <v>-1000</v>
      </c>
      <c r="G41" s="325">
        <v>39700</v>
      </c>
      <c r="H41" s="326">
        <v>37353</v>
      </c>
      <c r="I41" s="267">
        <f>G41-H41</f>
        <v>2347</v>
      </c>
      <c r="J41" s="267">
        <f>$F41*I41</f>
        <v>-2347000</v>
      </c>
      <c r="K41" s="267">
        <f>J41/1000000</f>
        <v>-2.347</v>
      </c>
      <c r="L41" s="325">
        <v>999933</v>
      </c>
      <c r="M41" s="326">
        <v>999930</v>
      </c>
      <c r="N41" s="267">
        <f>L41-M41</f>
        <v>3</v>
      </c>
      <c r="O41" s="267">
        <f>$F41*N41</f>
        <v>-3000</v>
      </c>
      <c r="P41" s="267">
        <f>O41/1000000</f>
        <v>-0.003</v>
      </c>
      <c r="Q41" s="451"/>
    </row>
    <row r="42" spans="1:17" s="435" customFormat="1" ht="15.75" customHeight="1">
      <c r="A42" s="345">
        <v>28</v>
      </c>
      <c r="B42" s="346" t="s">
        <v>101</v>
      </c>
      <c r="C42" s="349">
        <v>4864934</v>
      </c>
      <c r="D42" s="39" t="s">
        <v>12</v>
      </c>
      <c r="E42" s="40" t="s">
        <v>325</v>
      </c>
      <c r="F42" s="355">
        <v>-1000</v>
      </c>
      <c r="G42" s="325">
        <v>1043</v>
      </c>
      <c r="H42" s="326">
        <v>273</v>
      </c>
      <c r="I42" s="267">
        <f>G42-H42</f>
        <v>770</v>
      </c>
      <c r="J42" s="267">
        <f>$F42*I42</f>
        <v>-770000</v>
      </c>
      <c r="K42" s="267">
        <f>J42/1000000</f>
        <v>-0.77</v>
      </c>
      <c r="L42" s="325">
        <v>999335</v>
      </c>
      <c r="M42" s="326">
        <v>999335</v>
      </c>
      <c r="N42" s="267">
        <f>L42-M42</f>
        <v>0</v>
      </c>
      <c r="O42" s="267">
        <f>$F42*N42</f>
        <v>0</v>
      </c>
      <c r="P42" s="267">
        <f>O42/1000000</f>
        <v>0</v>
      </c>
      <c r="Q42" s="467"/>
    </row>
    <row r="43" spans="1:17" s="435" customFormat="1" ht="15.75" customHeight="1">
      <c r="A43" s="345">
        <v>29</v>
      </c>
      <c r="B43" s="312" t="s">
        <v>102</v>
      </c>
      <c r="C43" s="349">
        <v>4864906</v>
      </c>
      <c r="D43" s="39" t="s">
        <v>12</v>
      </c>
      <c r="E43" s="40" t="s">
        <v>325</v>
      </c>
      <c r="F43" s="355">
        <v>-1000</v>
      </c>
      <c r="G43" s="325">
        <v>999810</v>
      </c>
      <c r="H43" s="326">
        <v>999093</v>
      </c>
      <c r="I43" s="267">
        <f>G43-H43</f>
        <v>717</v>
      </c>
      <c r="J43" s="267">
        <f>$F43*I43</f>
        <v>-717000</v>
      </c>
      <c r="K43" s="267">
        <f>J43/1000000</f>
        <v>-0.717</v>
      </c>
      <c r="L43" s="325">
        <v>998960</v>
      </c>
      <c r="M43" s="326">
        <v>998960</v>
      </c>
      <c r="N43" s="267">
        <f>L43-M43</f>
        <v>0</v>
      </c>
      <c r="O43" s="267">
        <f>$F43*N43</f>
        <v>0</v>
      </c>
      <c r="P43" s="267">
        <f>O43/1000000</f>
        <v>0</v>
      </c>
      <c r="Q43" s="457"/>
    </row>
    <row r="44" spans="1:17" s="435" customFormat="1" ht="14.25" customHeight="1">
      <c r="A44" s="345"/>
      <c r="B44" s="348" t="s">
        <v>387</v>
      </c>
      <c r="C44" s="349"/>
      <c r="D44" s="443"/>
      <c r="E44" s="444"/>
      <c r="F44" s="355"/>
      <c r="G44" s="325"/>
      <c r="H44" s="326"/>
      <c r="I44" s="267"/>
      <c r="J44" s="267"/>
      <c r="K44" s="267"/>
      <c r="L44" s="325"/>
      <c r="M44" s="326"/>
      <c r="N44" s="267"/>
      <c r="O44" s="267"/>
      <c r="P44" s="267"/>
      <c r="Q44" s="730"/>
    </row>
    <row r="45" spans="1:17" s="435" customFormat="1" ht="14.25" customHeight="1">
      <c r="A45" s="345">
        <v>30</v>
      </c>
      <c r="B45" s="346" t="s">
        <v>99</v>
      </c>
      <c r="C45" s="349">
        <v>5295177</v>
      </c>
      <c r="D45" s="443" t="s">
        <v>12</v>
      </c>
      <c r="E45" s="444" t="s">
        <v>325</v>
      </c>
      <c r="F45" s="355">
        <v>-1000</v>
      </c>
      <c r="G45" s="325">
        <v>25077</v>
      </c>
      <c r="H45" s="326">
        <v>25020</v>
      </c>
      <c r="I45" s="267">
        <f>G45-H45</f>
        <v>57</v>
      </c>
      <c r="J45" s="267">
        <f>$F45*I45</f>
        <v>-57000</v>
      </c>
      <c r="K45" s="267">
        <f>J45/1000000</f>
        <v>-0.057</v>
      </c>
      <c r="L45" s="325">
        <v>983031</v>
      </c>
      <c r="M45" s="326">
        <v>983031</v>
      </c>
      <c r="N45" s="267">
        <f>L45-M45</f>
        <v>0</v>
      </c>
      <c r="O45" s="267">
        <f>$F45*N45</f>
        <v>0</v>
      </c>
      <c r="P45" s="267">
        <f>O45/1000000</f>
        <v>0</v>
      </c>
      <c r="Q45" s="674"/>
    </row>
    <row r="46" spans="1:17" s="435" customFormat="1" ht="14.25" customHeight="1">
      <c r="A46" s="345"/>
      <c r="B46" s="346"/>
      <c r="C46" s="349"/>
      <c r="D46" s="443"/>
      <c r="E46" s="444"/>
      <c r="F46" s="355">
        <v>-1000</v>
      </c>
      <c r="G46" s="325">
        <v>24444</v>
      </c>
      <c r="H46" s="326">
        <v>23023</v>
      </c>
      <c r="I46" s="267">
        <f>G46-H46</f>
        <v>1421</v>
      </c>
      <c r="J46" s="267">
        <f>$F46*I46</f>
        <v>-1421000</v>
      </c>
      <c r="K46" s="267">
        <f>J46/1000000</f>
        <v>-1.421</v>
      </c>
      <c r="L46" s="325"/>
      <c r="M46" s="326"/>
      <c r="N46" s="267"/>
      <c r="O46" s="267"/>
      <c r="P46" s="267"/>
      <c r="Q46" s="674"/>
    </row>
    <row r="47" spans="1:17" s="435" customFormat="1" ht="14.25" customHeight="1">
      <c r="A47" s="345">
        <v>31</v>
      </c>
      <c r="B47" s="346" t="s">
        <v>390</v>
      </c>
      <c r="C47" s="349">
        <v>5128456</v>
      </c>
      <c r="D47" s="443" t="s">
        <v>12</v>
      </c>
      <c r="E47" s="444" t="s">
        <v>325</v>
      </c>
      <c r="F47" s="355">
        <v>-1000</v>
      </c>
      <c r="G47" s="325">
        <v>41085</v>
      </c>
      <c r="H47" s="326">
        <v>37140</v>
      </c>
      <c r="I47" s="267">
        <f>G47-H47</f>
        <v>3945</v>
      </c>
      <c r="J47" s="267">
        <f>$F47*I47</f>
        <v>-3945000</v>
      </c>
      <c r="K47" s="267">
        <f>J47/1000000</f>
        <v>-3.945</v>
      </c>
      <c r="L47" s="325">
        <v>287</v>
      </c>
      <c r="M47" s="326">
        <v>287</v>
      </c>
      <c r="N47" s="267">
        <f>L47-M47</f>
        <v>0</v>
      </c>
      <c r="O47" s="267">
        <f>$F47*N47</f>
        <v>0</v>
      </c>
      <c r="P47" s="267">
        <f>O47/1000000</f>
        <v>0</v>
      </c>
      <c r="Q47" s="445"/>
    </row>
    <row r="48" spans="1:17" s="435" customFormat="1" ht="14.25" customHeight="1">
      <c r="A48" s="345">
        <v>32</v>
      </c>
      <c r="B48" s="346" t="s">
        <v>388</v>
      </c>
      <c r="C48" s="349">
        <v>5128443</v>
      </c>
      <c r="D48" s="443" t="s">
        <v>12</v>
      </c>
      <c r="E48" s="444" t="s">
        <v>325</v>
      </c>
      <c r="F48" s="355">
        <v>-2000</v>
      </c>
      <c r="G48" s="325">
        <v>28648</v>
      </c>
      <c r="H48" s="326">
        <v>25985</v>
      </c>
      <c r="I48" s="267">
        <f>G48-H48</f>
        <v>2663</v>
      </c>
      <c r="J48" s="267">
        <f>$F48*I48</f>
        <v>-5326000</v>
      </c>
      <c r="K48" s="267">
        <f>J48/1000000</f>
        <v>-5.326</v>
      </c>
      <c r="L48" s="325">
        <v>22</v>
      </c>
      <c r="M48" s="326">
        <v>22</v>
      </c>
      <c r="N48" s="267">
        <f>L48-M48</f>
        <v>0</v>
      </c>
      <c r="O48" s="267">
        <f>$F48*N48</f>
        <v>0</v>
      </c>
      <c r="P48" s="267">
        <f>O48/1000000</f>
        <v>0</v>
      </c>
      <c r="Q48" s="747"/>
    </row>
    <row r="49" spans="1:17" s="435" customFormat="1" ht="14.25" customHeight="1">
      <c r="A49" s="345"/>
      <c r="B49" s="348" t="s">
        <v>41</v>
      </c>
      <c r="C49" s="349"/>
      <c r="D49" s="39"/>
      <c r="E49" s="39"/>
      <c r="F49" s="355"/>
      <c r="G49" s="325"/>
      <c r="H49" s="326"/>
      <c r="I49" s="267"/>
      <c r="J49" s="267"/>
      <c r="K49" s="267"/>
      <c r="L49" s="325"/>
      <c r="M49" s="326"/>
      <c r="N49" s="267"/>
      <c r="O49" s="267"/>
      <c r="P49" s="267"/>
      <c r="Q49" s="439"/>
    </row>
    <row r="50" spans="1:17" s="435" customFormat="1" ht="14.25" customHeight="1">
      <c r="A50" s="345"/>
      <c r="B50" s="347" t="s">
        <v>18</v>
      </c>
      <c r="C50" s="349"/>
      <c r="D50" s="43"/>
      <c r="E50" s="43"/>
      <c r="F50" s="355"/>
      <c r="G50" s="325"/>
      <c r="H50" s="326"/>
      <c r="I50" s="267"/>
      <c r="J50" s="267"/>
      <c r="K50" s="267"/>
      <c r="L50" s="325"/>
      <c r="M50" s="326"/>
      <c r="N50" s="267"/>
      <c r="O50" s="267"/>
      <c r="P50" s="267"/>
      <c r="Q50" s="439"/>
    </row>
    <row r="51" spans="1:17" s="435" customFormat="1" ht="14.25" customHeight="1">
      <c r="A51" s="345">
        <v>33</v>
      </c>
      <c r="B51" s="346" t="s">
        <v>19</v>
      </c>
      <c r="C51" s="349">
        <v>4864831</v>
      </c>
      <c r="D51" s="39" t="s">
        <v>12</v>
      </c>
      <c r="E51" s="40" t="s">
        <v>325</v>
      </c>
      <c r="F51" s="355">
        <v>1000</v>
      </c>
      <c r="G51" s="325">
        <v>815</v>
      </c>
      <c r="H51" s="326">
        <v>762</v>
      </c>
      <c r="I51" s="267">
        <f>G51-H51</f>
        <v>53</v>
      </c>
      <c r="J51" s="267">
        <f>$F51*I51</f>
        <v>53000</v>
      </c>
      <c r="K51" s="267">
        <f>J51/1000000</f>
        <v>0.053</v>
      </c>
      <c r="L51" s="325">
        <v>83</v>
      </c>
      <c r="M51" s="326">
        <v>83</v>
      </c>
      <c r="N51" s="267">
        <f>L51-M51</f>
        <v>0</v>
      </c>
      <c r="O51" s="267">
        <f>$F51*N51</f>
        <v>0</v>
      </c>
      <c r="P51" s="267">
        <f>O51/1000000</f>
        <v>0</v>
      </c>
      <c r="Q51" s="741"/>
    </row>
    <row r="52" spans="1:17" s="435" customFormat="1" ht="14.25" customHeight="1">
      <c r="A52" s="345">
        <v>34</v>
      </c>
      <c r="B52" s="346" t="s">
        <v>20</v>
      </c>
      <c r="C52" s="349">
        <v>4864825</v>
      </c>
      <c r="D52" s="39" t="s">
        <v>12</v>
      </c>
      <c r="E52" s="40" t="s">
        <v>325</v>
      </c>
      <c r="F52" s="355">
        <v>133.33</v>
      </c>
      <c r="G52" s="325">
        <v>6434</v>
      </c>
      <c r="H52" s="326">
        <v>6180</v>
      </c>
      <c r="I52" s="267">
        <f>G52-H52</f>
        <v>254</v>
      </c>
      <c r="J52" s="267">
        <f>$F52*I52</f>
        <v>33865.82</v>
      </c>
      <c r="K52" s="267">
        <f>J52/1000000</f>
        <v>0.03386582</v>
      </c>
      <c r="L52" s="325">
        <v>266</v>
      </c>
      <c r="M52" s="326">
        <v>266</v>
      </c>
      <c r="N52" s="267">
        <f>L52-M52</f>
        <v>0</v>
      </c>
      <c r="O52" s="267">
        <f>$F52*N52</f>
        <v>0</v>
      </c>
      <c r="P52" s="267">
        <f>O52/1000000</f>
        <v>0</v>
      </c>
      <c r="Q52" s="439"/>
    </row>
    <row r="53" spans="1:17" ht="14.25" customHeight="1">
      <c r="A53" s="345"/>
      <c r="B53" s="348" t="s">
        <v>112</v>
      </c>
      <c r="C53" s="349"/>
      <c r="D53" s="39"/>
      <c r="E53" s="39"/>
      <c r="F53" s="355"/>
      <c r="G53" s="325"/>
      <c r="H53" s="326"/>
      <c r="I53" s="372"/>
      <c r="J53" s="372"/>
      <c r="K53" s="372"/>
      <c r="L53" s="325"/>
      <c r="M53" s="326"/>
      <c r="N53" s="372"/>
      <c r="O53" s="372"/>
      <c r="P53" s="372"/>
      <c r="Q53" s="146"/>
    </row>
    <row r="54" spans="1:17" s="435" customFormat="1" ht="14.25" customHeight="1">
      <c r="A54" s="345">
        <v>35</v>
      </c>
      <c r="B54" s="346" t="s">
        <v>113</v>
      </c>
      <c r="C54" s="349">
        <v>5295199</v>
      </c>
      <c r="D54" s="39" t="s">
        <v>12</v>
      </c>
      <c r="E54" s="40" t="s">
        <v>325</v>
      </c>
      <c r="F54" s="355">
        <v>1000</v>
      </c>
      <c r="G54" s="325">
        <v>998183</v>
      </c>
      <c r="H54" s="326">
        <v>998183</v>
      </c>
      <c r="I54" s="267">
        <f>G54-H54</f>
        <v>0</v>
      </c>
      <c r="J54" s="267">
        <f>$F54*I54</f>
        <v>0</v>
      </c>
      <c r="K54" s="267">
        <f>J54/1000000</f>
        <v>0</v>
      </c>
      <c r="L54" s="325">
        <v>1170</v>
      </c>
      <c r="M54" s="326">
        <v>1170</v>
      </c>
      <c r="N54" s="267">
        <f>L54-M54</f>
        <v>0</v>
      </c>
      <c r="O54" s="267">
        <f>$F54*N54</f>
        <v>0</v>
      </c>
      <c r="P54" s="267">
        <f>O54/1000000</f>
        <v>0</v>
      </c>
      <c r="Q54" s="439"/>
    </row>
    <row r="55" spans="1:17" s="472" customFormat="1" ht="14.25" customHeight="1">
      <c r="A55" s="333">
        <v>36</v>
      </c>
      <c r="B55" s="312" t="s">
        <v>114</v>
      </c>
      <c r="C55" s="349">
        <v>4864828</v>
      </c>
      <c r="D55" s="43" t="s">
        <v>12</v>
      </c>
      <c r="E55" s="40" t="s">
        <v>325</v>
      </c>
      <c r="F55" s="349">
        <v>133</v>
      </c>
      <c r="G55" s="325">
        <v>994019</v>
      </c>
      <c r="H55" s="326">
        <v>994246</v>
      </c>
      <c r="I55" s="267">
        <f>G55-H55</f>
        <v>-227</v>
      </c>
      <c r="J55" s="267">
        <f>$F55*I55</f>
        <v>-30191</v>
      </c>
      <c r="K55" s="267">
        <f>J55/1000000</f>
        <v>-0.030191</v>
      </c>
      <c r="L55" s="325">
        <v>10071</v>
      </c>
      <c r="M55" s="326">
        <v>10071</v>
      </c>
      <c r="N55" s="267">
        <f>L55-M55</f>
        <v>0</v>
      </c>
      <c r="O55" s="267">
        <f>$F55*N55</f>
        <v>0</v>
      </c>
      <c r="P55" s="267">
        <f>O55/1000000</f>
        <v>0</v>
      </c>
      <c r="Q55" s="325"/>
    </row>
    <row r="56" spans="1:17" s="435" customFormat="1" ht="14.25" customHeight="1">
      <c r="A56" s="333"/>
      <c r="B56" s="347" t="s">
        <v>422</v>
      </c>
      <c r="C56" s="349"/>
      <c r="D56" s="43"/>
      <c r="E56" s="40"/>
      <c r="F56" s="349"/>
      <c r="G56" s="325"/>
      <c r="H56" s="326"/>
      <c r="I56" s="267"/>
      <c r="J56" s="267"/>
      <c r="K56" s="267"/>
      <c r="L56" s="325"/>
      <c r="M56" s="326"/>
      <c r="N56" s="267"/>
      <c r="O56" s="267"/>
      <c r="P56" s="267"/>
      <c r="Q56" s="325"/>
    </row>
    <row r="57" spans="1:17" s="435" customFormat="1" ht="14.25" customHeight="1">
      <c r="A57" s="333">
        <v>37</v>
      </c>
      <c r="B57" s="312" t="s">
        <v>35</v>
      </c>
      <c r="C57" s="349">
        <v>5295145</v>
      </c>
      <c r="D57" s="43" t="s">
        <v>12</v>
      </c>
      <c r="E57" s="40" t="s">
        <v>325</v>
      </c>
      <c r="F57" s="349">
        <v>-1000</v>
      </c>
      <c r="G57" s="325">
        <v>955033</v>
      </c>
      <c r="H57" s="326">
        <v>955033</v>
      </c>
      <c r="I57" s="267">
        <f>G57-H57</f>
        <v>0</v>
      </c>
      <c r="J57" s="267">
        <f>$F57*I57</f>
        <v>0</v>
      </c>
      <c r="K57" s="267">
        <f>J57/1000000</f>
        <v>0</v>
      </c>
      <c r="L57" s="325">
        <v>990185</v>
      </c>
      <c r="M57" s="326">
        <v>991085</v>
      </c>
      <c r="N57" s="267">
        <f>L57-M57</f>
        <v>-900</v>
      </c>
      <c r="O57" s="267">
        <f>$F57*N57</f>
        <v>900000</v>
      </c>
      <c r="P57" s="267">
        <f>O57/1000000</f>
        <v>0.9</v>
      </c>
      <c r="Q57" s="325"/>
    </row>
    <row r="58" spans="1:17" s="475" customFormat="1" ht="14.25" customHeight="1" thickBot="1">
      <c r="A58" s="738">
        <v>38</v>
      </c>
      <c r="B58" s="739" t="s">
        <v>165</v>
      </c>
      <c r="C58" s="350">
        <v>5295146</v>
      </c>
      <c r="D58" s="815" t="s">
        <v>12</v>
      </c>
      <c r="E58" s="815" t="s">
        <v>325</v>
      </c>
      <c r="F58" s="350">
        <v>-1000</v>
      </c>
      <c r="G58" s="437">
        <v>981065</v>
      </c>
      <c r="H58" s="438">
        <v>981065</v>
      </c>
      <c r="I58" s="350">
        <f>G58-H58</f>
        <v>0</v>
      </c>
      <c r="J58" s="350">
        <f>$F58*I58</f>
        <v>0</v>
      </c>
      <c r="K58" s="350">
        <f>J58/1000000</f>
        <v>0</v>
      </c>
      <c r="L58" s="437">
        <v>999926</v>
      </c>
      <c r="M58" s="438">
        <v>999926</v>
      </c>
      <c r="N58" s="350">
        <f>L58-M58</f>
        <v>0</v>
      </c>
      <c r="O58" s="350">
        <f>$F58*N58</f>
        <v>0</v>
      </c>
      <c r="P58" s="350">
        <f>O58/1000000</f>
        <v>0</v>
      </c>
      <c r="Q58" s="437"/>
    </row>
    <row r="59" spans="1:17" s="435" customFormat="1" ht="1.5" customHeight="1" thickTop="1">
      <c r="A59" s="333"/>
      <c r="B59" s="312"/>
      <c r="C59" s="349"/>
      <c r="D59" s="43"/>
      <c r="E59" s="40"/>
      <c r="F59" s="349"/>
      <c r="G59" s="325"/>
      <c r="H59" s="326"/>
      <c r="I59" s="267"/>
      <c r="J59" s="267"/>
      <c r="K59" s="267"/>
      <c r="L59" s="326"/>
      <c r="M59" s="326"/>
      <c r="N59" s="267"/>
      <c r="O59" s="267"/>
      <c r="P59" s="267"/>
      <c r="Q59" s="472"/>
    </row>
    <row r="60" spans="2:16" ht="15" customHeight="1">
      <c r="B60" s="15" t="s">
        <v>131</v>
      </c>
      <c r="F60" s="191"/>
      <c r="G60" s="325"/>
      <c r="H60" s="326"/>
      <c r="I60" s="16"/>
      <c r="J60" s="16"/>
      <c r="K60" s="375">
        <f>SUM(K8:K59)-K32</f>
        <v>-25.91478286</v>
      </c>
      <c r="N60" s="16"/>
      <c r="O60" s="16"/>
      <c r="P60" s="375">
        <f>SUM(P8:P59)-P32</f>
        <v>0.8381000000000001</v>
      </c>
    </row>
    <row r="61" spans="2:16" ht="1.5" customHeight="1">
      <c r="B61" s="15"/>
      <c r="F61" s="191"/>
      <c r="G61" s="325"/>
      <c r="H61" s="326"/>
      <c r="I61" s="16"/>
      <c r="J61" s="16"/>
      <c r="K61" s="27"/>
      <c r="N61" s="16"/>
      <c r="O61" s="16"/>
      <c r="P61" s="27"/>
    </row>
    <row r="62" spans="2:16" ht="16.5">
      <c r="B62" s="15" t="s">
        <v>132</v>
      </c>
      <c r="F62" s="191"/>
      <c r="G62" s="325"/>
      <c r="H62" s="326"/>
      <c r="I62" s="16"/>
      <c r="J62" s="16"/>
      <c r="K62" s="375">
        <f>SUM(K60:K61)</f>
        <v>-25.91478286</v>
      </c>
      <c r="N62" s="16"/>
      <c r="O62" s="16"/>
      <c r="P62" s="375">
        <f>SUM(P60:P61)</f>
        <v>0.8381000000000001</v>
      </c>
    </row>
    <row r="63" spans="6:8" ht="15">
      <c r="F63" s="191"/>
      <c r="G63" s="326"/>
      <c r="H63" s="326"/>
    </row>
    <row r="64" spans="6:17" ht="15">
      <c r="F64" s="191"/>
      <c r="G64" s="326"/>
      <c r="H64" s="326"/>
      <c r="Q64" s="246" t="str">
        <f>NDPL!$Q$1</f>
        <v>MARCH-2020</v>
      </c>
    </row>
    <row r="65" spans="6:8" ht="15">
      <c r="F65" s="191"/>
      <c r="G65" s="326"/>
      <c r="H65" s="326"/>
    </row>
    <row r="66" spans="6:17" ht="15">
      <c r="F66" s="191"/>
      <c r="G66" s="326"/>
      <c r="H66" s="326"/>
      <c r="Q66" s="246"/>
    </row>
    <row r="67" spans="1:16" ht="18.75" thickBot="1">
      <c r="A67" s="85" t="s">
        <v>227</v>
      </c>
      <c r="F67" s="191"/>
      <c r="G67" s="6"/>
      <c r="H67" s="6"/>
      <c r="I67" s="45" t="s">
        <v>7</v>
      </c>
      <c r="J67" s="17"/>
      <c r="K67" s="17"/>
      <c r="L67" s="17"/>
      <c r="M67" s="17"/>
      <c r="N67" s="45" t="s">
        <v>375</v>
      </c>
      <c r="O67" s="17"/>
      <c r="P67" s="17"/>
    </row>
    <row r="68" spans="1:17" ht="39.75" thickBot="1" thickTop="1">
      <c r="A68" s="34" t="s">
        <v>8</v>
      </c>
      <c r="B68" s="31" t="s">
        <v>9</v>
      </c>
      <c r="C68" s="32" t="s">
        <v>1</v>
      </c>
      <c r="D68" s="32" t="s">
        <v>2</v>
      </c>
      <c r="E68" s="32" t="s">
        <v>3</v>
      </c>
      <c r="F68" s="32" t="s">
        <v>10</v>
      </c>
      <c r="G68" s="34" t="str">
        <f>NDPL!G5</f>
        <v>FINAL READING 31/03/2020</v>
      </c>
      <c r="H68" s="32" t="str">
        <f>NDPL!H5</f>
        <v>INTIAL READING 01/03/2020</v>
      </c>
      <c r="I68" s="32" t="s">
        <v>4</v>
      </c>
      <c r="J68" s="32" t="s">
        <v>5</v>
      </c>
      <c r="K68" s="32" t="s">
        <v>6</v>
      </c>
      <c r="L68" s="34" t="str">
        <f>NDPL!G5</f>
        <v>FINAL READING 31/03/2020</v>
      </c>
      <c r="M68" s="32" t="str">
        <f>NDPL!H5</f>
        <v>INTIAL READING 01/03/2020</v>
      </c>
      <c r="N68" s="32" t="s">
        <v>4</v>
      </c>
      <c r="O68" s="32" t="s">
        <v>5</v>
      </c>
      <c r="P68" s="32" t="s">
        <v>6</v>
      </c>
      <c r="Q68" s="33" t="s">
        <v>288</v>
      </c>
    </row>
    <row r="69" spans="1:16" ht="17.25" thickBot="1" thickTop="1">
      <c r="A69" s="18"/>
      <c r="B69" s="86"/>
      <c r="C69" s="18"/>
      <c r="D69" s="18"/>
      <c r="E69" s="18"/>
      <c r="F69" s="313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7" ht="15.75" customHeight="1" thickTop="1">
      <c r="A70" s="343"/>
      <c r="B70" s="344" t="s">
        <v>118</v>
      </c>
      <c r="C70" s="35"/>
      <c r="D70" s="35"/>
      <c r="E70" s="35"/>
      <c r="F70" s="314"/>
      <c r="G70" s="28"/>
      <c r="H70" s="447"/>
      <c r="I70" s="447"/>
      <c r="J70" s="447"/>
      <c r="K70" s="447"/>
      <c r="L70" s="28"/>
      <c r="M70" s="447"/>
      <c r="N70" s="447"/>
      <c r="O70" s="447"/>
      <c r="P70" s="447"/>
      <c r="Q70" s="523"/>
    </row>
    <row r="71" spans="1:17" s="435" customFormat="1" ht="15.75" customHeight="1">
      <c r="A71" s="345">
        <v>1</v>
      </c>
      <c r="B71" s="346" t="s">
        <v>15</v>
      </c>
      <c r="C71" s="349">
        <v>4864994</v>
      </c>
      <c r="D71" s="39" t="s">
        <v>12</v>
      </c>
      <c r="E71" s="40" t="s">
        <v>325</v>
      </c>
      <c r="F71" s="355">
        <v>-1000</v>
      </c>
      <c r="G71" s="325">
        <v>990869</v>
      </c>
      <c r="H71" s="326">
        <v>990318</v>
      </c>
      <c r="I71" s="326">
        <f>G71-H71</f>
        <v>551</v>
      </c>
      <c r="J71" s="326">
        <f>$F71*I71</f>
        <v>-551000</v>
      </c>
      <c r="K71" s="326">
        <f>J71/1000000</f>
        <v>-0.551</v>
      </c>
      <c r="L71" s="325">
        <v>997660</v>
      </c>
      <c r="M71" s="326">
        <v>997660</v>
      </c>
      <c r="N71" s="326">
        <f>L71-M71</f>
        <v>0</v>
      </c>
      <c r="O71" s="326">
        <f>$F71*N71</f>
        <v>0</v>
      </c>
      <c r="P71" s="326">
        <f>O71/1000000</f>
        <v>0</v>
      </c>
      <c r="Q71" s="439"/>
    </row>
    <row r="72" spans="1:17" s="435" customFormat="1" ht="15.75" customHeight="1">
      <c r="A72" s="345">
        <v>2</v>
      </c>
      <c r="B72" s="346" t="s">
        <v>16</v>
      </c>
      <c r="C72" s="349">
        <v>5295153</v>
      </c>
      <c r="D72" s="39" t="s">
        <v>12</v>
      </c>
      <c r="E72" s="40" t="s">
        <v>325</v>
      </c>
      <c r="F72" s="355">
        <v>-1000</v>
      </c>
      <c r="G72" s="325">
        <v>989543</v>
      </c>
      <c r="H72" s="326">
        <v>988783</v>
      </c>
      <c r="I72" s="326">
        <f>G72-H72</f>
        <v>760</v>
      </c>
      <c r="J72" s="326">
        <f>$F72*I72</f>
        <v>-760000</v>
      </c>
      <c r="K72" s="326">
        <f>J72/1000000</f>
        <v>-0.76</v>
      </c>
      <c r="L72" s="325">
        <v>963325</v>
      </c>
      <c r="M72" s="326">
        <v>963325</v>
      </c>
      <c r="N72" s="326">
        <f>L72-M72</f>
        <v>0</v>
      </c>
      <c r="O72" s="326">
        <f>$F72*N72</f>
        <v>0</v>
      </c>
      <c r="P72" s="326">
        <f>O72/1000000</f>
        <v>0</v>
      </c>
      <c r="Q72" s="439"/>
    </row>
    <row r="73" spans="1:17" s="435" customFormat="1" ht="15">
      <c r="A73" s="345">
        <v>3</v>
      </c>
      <c r="B73" s="346" t="s">
        <v>17</v>
      </c>
      <c r="C73" s="349">
        <v>5100234</v>
      </c>
      <c r="D73" s="39" t="s">
        <v>12</v>
      </c>
      <c r="E73" s="40" t="s">
        <v>325</v>
      </c>
      <c r="F73" s="355">
        <v>-1000</v>
      </c>
      <c r="G73" s="325">
        <v>994140</v>
      </c>
      <c r="H73" s="326">
        <v>994038</v>
      </c>
      <c r="I73" s="326">
        <f>G73-H73</f>
        <v>102</v>
      </c>
      <c r="J73" s="326">
        <f>$F73*I73</f>
        <v>-102000</v>
      </c>
      <c r="K73" s="326">
        <f>J73/1000000</f>
        <v>-0.102</v>
      </c>
      <c r="L73" s="325">
        <v>998509</v>
      </c>
      <c r="M73" s="326">
        <v>998509</v>
      </c>
      <c r="N73" s="326">
        <f>L73-M73</f>
        <v>0</v>
      </c>
      <c r="O73" s="326">
        <f>$F73*N73</f>
        <v>0</v>
      </c>
      <c r="P73" s="326">
        <f>O73/1000000</f>
        <v>0</v>
      </c>
      <c r="Q73" s="436"/>
    </row>
    <row r="74" spans="1:17" s="435" customFormat="1" ht="15">
      <c r="A74" s="345">
        <v>4</v>
      </c>
      <c r="B74" s="346" t="s">
        <v>155</v>
      </c>
      <c r="C74" s="349">
        <v>5128452</v>
      </c>
      <c r="D74" s="39" t="s">
        <v>12</v>
      </c>
      <c r="E74" s="40" t="s">
        <v>325</v>
      </c>
      <c r="F74" s="355">
        <v>-1000</v>
      </c>
      <c r="G74" s="325">
        <v>993408</v>
      </c>
      <c r="H74" s="326">
        <v>991509</v>
      </c>
      <c r="I74" s="326">
        <f>G74-H74</f>
        <v>1899</v>
      </c>
      <c r="J74" s="326">
        <f>$F74*I74</f>
        <v>-1899000</v>
      </c>
      <c r="K74" s="326">
        <f>J74/1000000</f>
        <v>-1.899</v>
      </c>
      <c r="L74" s="325">
        <v>999297</v>
      </c>
      <c r="M74" s="326">
        <v>999297</v>
      </c>
      <c r="N74" s="326">
        <f>L74-M74</f>
        <v>0</v>
      </c>
      <c r="O74" s="326">
        <f>$F74*N74</f>
        <v>0</v>
      </c>
      <c r="P74" s="326">
        <f>O74/1000000</f>
        <v>0</v>
      </c>
      <c r="Q74" s="770"/>
    </row>
    <row r="75" spans="1:17" s="435" customFormat="1" ht="15.75" customHeight="1">
      <c r="A75" s="345"/>
      <c r="B75" s="347" t="s">
        <v>119</v>
      </c>
      <c r="C75" s="349"/>
      <c r="D75" s="43"/>
      <c r="E75" s="43"/>
      <c r="F75" s="355"/>
      <c r="G75" s="325"/>
      <c r="H75" s="326"/>
      <c r="I75" s="456"/>
      <c r="J75" s="456"/>
      <c r="K75" s="456"/>
      <c r="L75" s="325"/>
      <c r="M75" s="326"/>
      <c r="N75" s="456"/>
      <c r="O75" s="456"/>
      <c r="P75" s="456"/>
      <c r="Q75" s="439"/>
    </row>
    <row r="76" spans="1:17" s="435" customFormat="1" ht="15" customHeight="1">
      <c r="A76" s="345">
        <v>5</v>
      </c>
      <c r="B76" s="346" t="s">
        <v>120</v>
      </c>
      <c r="C76" s="349">
        <v>4864978</v>
      </c>
      <c r="D76" s="39" t="s">
        <v>12</v>
      </c>
      <c r="E76" s="40" t="s">
        <v>325</v>
      </c>
      <c r="F76" s="355">
        <v>-1000</v>
      </c>
      <c r="G76" s="325">
        <v>26303</v>
      </c>
      <c r="H76" s="326">
        <v>23020</v>
      </c>
      <c r="I76" s="456">
        <f aca="true" t="shared" si="12" ref="I76:I81">G76-H76</f>
        <v>3283</v>
      </c>
      <c r="J76" s="456">
        <f aca="true" t="shared" si="13" ref="J76:J81">$F76*I76</f>
        <v>-3283000</v>
      </c>
      <c r="K76" s="456">
        <f aca="true" t="shared" si="14" ref="K76:K81">J76/1000000</f>
        <v>-3.283</v>
      </c>
      <c r="L76" s="325">
        <v>997492</v>
      </c>
      <c r="M76" s="326">
        <v>997492</v>
      </c>
      <c r="N76" s="456">
        <f aca="true" t="shared" si="15" ref="N76:N81">L76-M76</f>
        <v>0</v>
      </c>
      <c r="O76" s="456">
        <f aca="true" t="shared" si="16" ref="O76:O81">$F76*N76</f>
        <v>0</v>
      </c>
      <c r="P76" s="456">
        <f aca="true" t="shared" si="17" ref="P76:P81">O76/1000000</f>
        <v>0</v>
      </c>
      <c r="Q76" s="439"/>
    </row>
    <row r="77" spans="1:17" s="435" customFormat="1" ht="15" customHeight="1">
      <c r="A77" s="345">
        <v>6</v>
      </c>
      <c r="B77" s="346" t="s">
        <v>121</v>
      </c>
      <c r="C77" s="349">
        <v>5128449</v>
      </c>
      <c r="D77" s="39" t="s">
        <v>12</v>
      </c>
      <c r="E77" s="40" t="s">
        <v>325</v>
      </c>
      <c r="F77" s="355">
        <v>-1000</v>
      </c>
      <c r="G77" s="325">
        <v>12194</v>
      </c>
      <c r="H77" s="326">
        <v>9459</v>
      </c>
      <c r="I77" s="456">
        <f t="shared" si="12"/>
        <v>2735</v>
      </c>
      <c r="J77" s="456">
        <f t="shared" si="13"/>
        <v>-2735000</v>
      </c>
      <c r="K77" s="456">
        <f t="shared" si="14"/>
        <v>-2.735</v>
      </c>
      <c r="L77" s="325">
        <v>996427</v>
      </c>
      <c r="M77" s="326">
        <v>996425</v>
      </c>
      <c r="N77" s="456">
        <f t="shared" si="15"/>
        <v>2</v>
      </c>
      <c r="O77" s="456">
        <f t="shared" si="16"/>
        <v>-2000</v>
      </c>
      <c r="P77" s="456">
        <f t="shared" si="17"/>
        <v>-0.002</v>
      </c>
      <c r="Q77" s="439"/>
    </row>
    <row r="78" spans="1:17" s="435" customFormat="1" ht="15" customHeight="1">
      <c r="A78" s="345">
        <v>7</v>
      </c>
      <c r="B78" s="346" t="s">
        <v>122</v>
      </c>
      <c r="C78" s="349">
        <v>5295141</v>
      </c>
      <c r="D78" s="39" t="s">
        <v>12</v>
      </c>
      <c r="E78" s="40" t="s">
        <v>325</v>
      </c>
      <c r="F78" s="355">
        <v>-1000</v>
      </c>
      <c r="G78" s="325">
        <v>7773</v>
      </c>
      <c r="H78" s="326">
        <v>7626</v>
      </c>
      <c r="I78" s="456">
        <f t="shared" si="12"/>
        <v>147</v>
      </c>
      <c r="J78" s="456">
        <f t="shared" si="13"/>
        <v>-147000</v>
      </c>
      <c r="K78" s="456">
        <f t="shared" si="14"/>
        <v>-0.147</v>
      </c>
      <c r="L78" s="325">
        <v>12573</v>
      </c>
      <c r="M78" s="326">
        <v>12573</v>
      </c>
      <c r="N78" s="456">
        <f t="shared" si="15"/>
        <v>0</v>
      </c>
      <c r="O78" s="456">
        <f t="shared" si="16"/>
        <v>0</v>
      </c>
      <c r="P78" s="456">
        <f t="shared" si="17"/>
        <v>0</v>
      </c>
      <c r="Q78" s="439"/>
    </row>
    <row r="79" spans="1:17" s="435" customFormat="1" ht="15" customHeight="1">
      <c r="A79" s="345">
        <v>8</v>
      </c>
      <c r="B79" s="346" t="s">
        <v>123</v>
      </c>
      <c r="C79" s="349">
        <v>4865167</v>
      </c>
      <c r="D79" s="39" t="s">
        <v>12</v>
      </c>
      <c r="E79" s="40" t="s">
        <v>325</v>
      </c>
      <c r="F79" s="355">
        <v>-1000</v>
      </c>
      <c r="G79" s="325">
        <v>1655</v>
      </c>
      <c r="H79" s="326">
        <v>1655</v>
      </c>
      <c r="I79" s="812">
        <v>0</v>
      </c>
      <c r="J79" s="812">
        <v>0</v>
      </c>
      <c r="K79" s="812">
        <v>0</v>
      </c>
      <c r="L79" s="325">
        <v>980809</v>
      </c>
      <c r="M79" s="326">
        <v>980809</v>
      </c>
      <c r="N79" s="456">
        <f>L79-M79</f>
        <v>0</v>
      </c>
      <c r="O79" s="456">
        <f>$F79*N79</f>
        <v>0</v>
      </c>
      <c r="P79" s="456">
        <f>O79/1000000</f>
        <v>0</v>
      </c>
      <c r="Q79" s="439"/>
    </row>
    <row r="80" spans="1:17" s="480" customFormat="1" ht="15" customHeight="1">
      <c r="A80" s="771">
        <v>9</v>
      </c>
      <c r="B80" s="772" t="s">
        <v>481</v>
      </c>
      <c r="C80" s="785">
        <v>5128413</v>
      </c>
      <c r="D80" s="61" t="s">
        <v>12</v>
      </c>
      <c r="E80" s="62" t="s">
        <v>325</v>
      </c>
      <c r="F80" s="355">
        <v>-1000</v>
      </c>
      <c r="G80" s="325">
        <v>992400</v>
      </c>
      <c r="H80" s="326">
        <v>992141</v>
      </c>
      <c r="I80" s="456">
        <f>G80-H80</f>
        <v>259</v>
      </c>
      <c r="J80" s="456">
        <f>$F80*I80</f>
        <v>-259000</v>
      </c>
      <c r="K80" s="456">
        <f>J80/1000000</f>
        <v>-0.259</v>
      </c>
      <c r="L80" s="325">
        <v>968961</v>
      </c>
      <c r="M80" s="326">
        <v>968961</v>
      </c>
      <c r="N80" s="456">
        <f>L80-M80</f>
        <v>0</v>
      </c>
      <c r="O80" s="456">
        <f>$F80*N80</f>
        <v>0</v>
      </c>
      <c r="P80" s="456">
        <f>O80/1000000</f>
        <v>0</v>
      </c>
      <c r="Q80" s="773" t="s">
        <v>480</v>
      </c>
    </row>
    <row r="81" spans="1:17" s="435" customFormat="1" ht="15.75" customHeight="1">
      <c r="A81" s="345">
        <v>10</v>
      </c>
      <c r="B81" s="346" t="s">
        <v>124</v>
      </c>
      <c r="C81" s="349">
        <v>5295135</v>
      </c>
      <c r="D81" s="39" t="s">
        <v>12</v>
      </c>
      <c r="E81" s="40" t="s">
        <v>325</v>
      </c>
      <c r="F81" s="355">
        <v>-1000</v>
      </c>
      <c r="G81" s="325">
        <v>961137</v>
      </c>
      <c r="H81" s="326">
        <v>960657</v>
      </c>
      <c r="I81" s="326">
        <f t="shared" si="12"/>
        <v>480</v>
      </c>
      <c r="J81" s="326">
        <f t="shared" si="13"/>
        <v>-480000</v>
      </c>
      <c r="K81" s="326">
        <f t="shared" si="14"/>
        <v>-0.48</v>
      </c>
      <c r="L81" s="325">
        <v>979095</v>
      </c>
      <c r="M81" s="326">
        <v>979095</v>
      </c>
      <c r="N81" s="326">
        <f t="shared" si="15"/>
        <v>0</v>
      </c>
      <c r="O81" s="326">
        <f t="shared" si="16"/>
        <v>0</v>
      </c>
      <c r="P81" s="326">
        <f t="shared" si="17"/>
        <v>0</v>
      </c>
      <c r="Q81" s="770"/>
    </row>
    <row r="82" spans="1:17" s="435" customFormat="1" ht="15.75" customHeight="1">
      <c r="A82" s="345"/>
      <c r="B82" s="348" t="s">
        <v>125</v>
      </c>
      <c r="C82" s="349"/>
      <c r="D82" s="39"/>
      <c r="E82" s="39"/>
      <c r="F82" s="355"/>
      <c r="G82" s="325"/>
      <c r="H82" s="326"/>
      <c r="I82" s="456"/>
      <c r="J82" s="456"/>
      <c r="K82" s="456"/>
      <c r="L82" s="325"/>
      <c r="M82" s="326"/>
      <c r="N82" s="456"/>
      <c r="O82" s="456"/>
      <c r="P82" s="456"/>
      <c r="Q82" s="439"/>
    </row>
    <row r="83" spans="1:17" s="435" customFormat="1" ht="15.75" customHeight="1">
      <c r="A83" s="345">
        <v>11</v>
      </c>
      <c r="B83" s="346" t="s">
        <v>126</v>
      </c>
      <c r="C83" s="349">
        <v>5295129</v>
      </c>
      <c r="D83" s="39" t="s">
        <v>12</v>
      </c>
      <c r="E83" s="40" t="s">
        <v>325</v>
      </c>
      <c r="F83" s="355">
        <v>-1000</v>
      </c>
      <c r="G83" s="325">
        <v>971734</v>
      </c>
      <c r="H83" s="326">
        <v>971086</v>
      </c>
      <c r="I83" s="456">
        <f>G83-H83</f>
        <v>648</v>
      </c>
      <c r="J83" s="456">
        <f>$F83*I83</f>
        <v>-648000</v>
      </c>
      <c r="K83" s="456">
        <f>J83/1000000</f>
        <v>-0.648</v>
      </c>
      <c r="L83" s="325">
        <v>976266</v>
      </c>
      <c r="M83" s="326">
        <v>976266</v>
      </c>
      <c r="N83" s="456">
        <f>L83-M83</f>
        <v>0</v>
      </c>
      <c r="O83" s="456">
        <f>$F83*N83</f>
        <v>0</v>
      </c>
      <c r="P83" s="456">
        <f>O83/1000000</f>
        <v>0</v>
      </c>
      <c r="Q83" s="439"/>
    </row>
    <row r="84" spans="1:17" s="435" customFormat="1" ht="15.75" customHeight="1">
      <c r="A84" s="345">
        <v>12</v>
      </c>
      <c r="B84" s="346" t="s">
        <v>127</v>
      </c>
      <c r="C84" s="349">
        <v>4864917</v>
      </c>
      <c r="D84" s="39" t="s">
        <v>12</v>
      </c>
      <c r="E84" s="40" t="s">
        <v>325</v>
      </c>
      <c r="F84" s="355">
        <v>-1000</v>
      </c>
      <c r="G84" s="325">
        <v>962247</v>
      </c>
      <c r="H84" s="326">
        <v>961244</v>
      </c>
      <c r="I84" s="456">
        <f>G84-H84</f>
        <v>1003</v>
      </c>
      <c r="J84" s="456">
        <f>$F84*I84</f>
        <v>-1003000</v>
      </c>
      <c r="K84" s="456">
        <f>J84/1000000</f>
        <v>-1.003</v>
      </c>
      <c r="L84" s="325">
        <v>825346</v>
      </c>
      <c r="M84" s="326">
        <v>825347</v>
      </c>
      <c r="N84" s="456">
        <f>L84-M84</f>
        <v>-1</v>
      </c>
      <c r="O84" s="456">
        <f>$F84*N84</f>
        <v>1000</v>
      </c>
      <c r="P84" s="456">
        <f>O84/1000000</f>
        <v>0.001</v>
      </c>
      <c r="Q84" s="439"/>
    </row>
    <row r="85" spans="1:17" s="435" customFormat="1" ht="15.75" customHeight="1">
      <c r="A85" s="345"/>
      <c r="B85" s="347" t="s">
        <v>128</v>
      </c>
      <c r="C85" s="349"/>
      <c r="D85" s="43"/>
      <c r="E85" s="43"/>
      <c r="F85" s="355"/>
      <c r="G85" s="325"/>
      <c r="H85" s="326"/>
      <c r="I85" s="456"/>
      <c r="J85" s="456"/>
      <c r="K85" s="456"/>
      <c r="L85" s="325"/>
      <c r="M85" s="326"/>
      <c r="N85" s="456"/>
      <c r="O85" s="456"/>
      <c r="P85" s="456"/>
      <c r="Q85" s="439"/>
    </row>
    <row r="86" spans="1:17" s="435" customFormat="1" ht="19.5" customHeight="1">
      <c r="A86" s="345">
        <v>13</v>
      </c>
      <c r="B86" s="346" t="s">
        <v>129</v>
      </c>
      <c r="C86" s="349">
        <v>4865053</v>
      </c>
      <c r="D86" s="39" t="s">
        <v>12</v>
      </c>
      <c r="E86" s="40" t="s">
        <v>325</v>
      </c>
      <c r="F86" s="355">
        <v>-1000</v>
      </c>
      <c r="G86" s="325">
        <v>36178</v>
      </c>
      <c r="H86" s="326">
        <v>36178</v>
      </c>
      <c r="I86" s="456">
        <f>G86-H86</f>
        <v>0</v>
      </c>
      <c r="J86" s="456">
        <f>$F86*I86</f>
        <v>0</v>
      </c>
      <c r="K86" s="456">
        <f>J86/1000000</f>
        <v>0</v>
      </c>
      <c r="L86" s="325">
        <v>33503</v>
      </c>
      <c r="M86" s="326">
        <v>33503</v>
      </c>
      <c r="N86" s="456">
        <f>L86-M86</f>
        <v>0</v>
      </c>
      <c r="O86" s="456">
        <f>$F86*N86</f>
        <v>0</v>
      </c>
      <c r="P86" s="456">
        <f>O86/1000000</f>
        <v>0</v>
      </c>
      <c r="Q86" s="770" t="s">
        <v>477</v>
      </c>
    </row>
    <row r="87" spans="1:17" s="435" customFormat="1" ht="19.5" customHeight="1">
      <c r="A87" s="345"/>
      <c r="B87" s="346"/>
      <c r="C87" s="349">
        <v>5128447</v>
      </c>
      <c r="D87" s="39" t="s">
        <v>12</v>
      </c>
      <c r="E87" s="40" t="s">
        <v>325</v>
      </c>
      <c r="F87" s="355">
        <v>-2000</v>
      </c>
      <c r="G87" s="325">
        <v>936</v>
      </c>
      <c r="H87" s="326">
        <v>0</v>
      </c>
      <c r="I87" s="456">
        <f>G87-H87</f>
        <v>936</v>
      </c>
      <c r="J87" s="456">
        <f>$F87*I87</f>
        <v>-1872000</v>
      </c>
      <c r="K87" s="456">
        <f>J87/1000000</f>
        <v>-1.872</v>
      </c>
      <c r="L87" s="325">
        <v>0</v>
      </c>
      <c r="M87" s="326">
        <v>0</v>
      </c>
      <c r="N87" s="456">
        <f>L87-M87</f>
        <v>0</v>
      </c>
      <c r="O87" s="456">
        <f>$F87*N87</f>
        <v>0</v>
      </c>
      <c r="P87" s="456">
        <f>O87/1000000</f>
        <v>0</v>
      </c>
      <c r="Q87" s="450" t="s">
        <v>478</v>
      </c>
    </row>
    <row r="88" spans="1:17" s="435" customFormat="1" ht="19.5" customHeight="1">
      <c r="A88" s="345">
        <v>14</v>
      </c>
      <c r="B88" s="346" t="s">
        <v>130</v>
      </c>
      <c r="C88" s="349">
        <v>5128445</v>
      </c>
      <c r="D88" s="39" t="s">
        <v>12</v>
      </c>
      <c r="E88" s="40" t="s">
        <v>325</v>
      </c>
      <c r="F88" s="355">
        <v>-1000</v>
      </c>
      <c r="G88" s="325">
        <v>55697</v>
      </c>
      <c r="H88" s="326">
        <v>52364</v>
      </c>
      <c r="I88" s="326">
        <f>G88-H88</f>
        <v>3333</v>
      </c>
      <c r="J88" s="326">
        <f>$F88*I88</f>
        <v>-3333000</v>
      </c>
      <c r="K88" s="326">
        <f>J88/1000000</f>
        <v>-3.333</v>
      </c>
      <c r="L88" s="325">
        <v>111</v>
      </c>
      <c r="M88" s="326">
        <v>111</v>
      </c>
      <c r="N88" s="326">
        <f>L88-M88</f>
        <v>0</v>
      </c>
      <c r="O88" s="326">
        <f>$F88*N88</f>
        <v>0</v>
      </c>
      <c r="P88" s="326">
        <f>O88/1000000</f>
        <v>0</v>
      </c>
      <c r="Q88" s="450"/>
    </row>
    <row r="89" spans="1:17" s="435" customFormat="1" ht="19.5" customHeight="1">
      <c r="A89" s="345">
        <v>15</v>
      </c>
      <c r="B89" s="346" t="s">
        <v>389</v>
      </c>
      <c r="C89" s="349">
        <v>5295168</v>
      </c>
      <c r="D89" s="39" t="s">
        <v>12</v>
      </c>
      <c r="E89" s="40" t="s">
        <v>325</v>
      </c>
      <c r="F89" s="355">
        <v>-1000</v>
      </c>
      <c r="G89" s="325">
        <v>18951</v>
      </c>
      <c r="H89" s="326">
        <v>15607</v>
      </c>
      <c r="I89" s="326">
        <f>G89-H89</f>
        <v>3344</v>
      </c>
      <c r="J89" s="326">
        <f>$F89*I89</f>
        <v>-3344000</v>
      </c>
      <c r="K89" s="326">
        <f>J89/1000000</f>
        <v>-3.344</v>
      </c>
      <c r="L89" s="325">
        <v>0</v>
      </c>
      <c r="M89" s="326">
        <v>0</v>
      </c>
      <c r="N89" s="326">
        <f>L89-M89</f>
        <v>0</v>
      </c>
      <c r="O89" s="326">
        <f>$F89*N89</f>
        <v>0</v>
      </c>
      <c r="P89" s="326">
        <f>O89/1000000</f>
        <v>0</v>
      </c>
      <c r="Q89" s="439"/>
    </row>
    <row r="90" spans="1:17" s="475" customFormat="1" ht="15.75" thickBot="1">
      <c r="A90" s="676"/>
      <c r="B90" s="779"/>
      <c r="C90" s="350"/>
      <c r="D90" s="87"/>
      <c r="E90" s="478"/>
      <c r="F90" s="350"/>
      <c r="G90" s="437"/>
      <c r="H90" s="438"/>
      <c r="I90" s="438"/>
      <c r="J90" s="438"/>
      <c r="K90" s="438"/>
      <c r="L90" s="437"/>
      <c r="M90" s="438"/>
      <c r="N90" s="438"/>
      <c r="O90" s="438"/>
      <c r="P90" s="438"/>
      <c r="Q90" s="780"/>
    </row>
    <row r="91" spans="1:17" ht="18.75" thickTop="1">
      <c r="A91" s="435"/>
      <c r="B91" s="292" t="s">
        <v>229</v>
      </c>
      <c r="C91" s="435"/>
      <c r="D91" s="435"/>
      <c r="E91" s="435"/>
      <c r="F91" s="567"/>
      <c r="G91" s="435"/>
      <c r="H91" s="435"/>
      <c r="I91" s="524"/>
      <c r="J91" s="524"/>
      <c r="K91" s="149">
        <f>SUM(K71:K90)</f>
        <v>-20.416000000000004</v>
      </c>
      <c r="L91" s="472"/>
      <c r="M91" s="435"/>
      <c r="N91" s="524"/>
      <c r="O91" s="524"/>
      <c r="P91" s="149">
        <f>SUM(P71:P90)</f>
        <v>-0.001</v>
      </c>
      <c r="Q91" s="435"/>
    </row>
    <row r="92" spans="2:16" ht="18">
      <c r="B92" s="292"/>
      <c r="F92" s="191"/>
      <c r="I92" s="16"/>
      <c r="J92" s="16"/>
      <c r="K92" s="19"/>
      <c r="L92" s="17"/>
      <c r="N92" s="16"/>
      <c r="O92" s="16"/>
      <c r="P92" s="293"/>
    </row>
    <row r="93" spans="2:16" ht="18">
      <c r="B93" s="292" t="s">
        <v>136</v>
      </c>
      <c r="F93" s="191"/>
      <c r="I93" s="16"/>
      <c r="J93" s="16"/>
      <c r="K93" s="342">
        <f>SUM(K91:K92)</f>
        <v>-20.416000000000004</v>
      </c>
      <c r="L93" s="17"/>
      <c r="N93" s="16"/>
      <c r="O93" s="16"/>
      <c r="P93" s="342">
        <f>SUM(P91:P92)</f>
        <v>-0.001</v>
      </c>
    </row>
    <row r="94" spans="6:16" ht="15">
      <c r="F94" s="191"/>
      <c r="I94" s="16"/>
      <c r="J94" s="16"/>
      <c r="K94" s="19"/>
      <c r="L94" s="17"/>
      <c r="N94" s="16"/>
      <c r="O94" s="16"/>
      <c r="P94" s="19"/>
    </row>
    <row r="95" spans="7:17" s="17" customFormat="1" ht="15">
      <c r="G95" s="326"/>
      <c r="K95" s="827"/>
      <c r="L95" s="326"/>
      <c r="M95" s="827"/>
      <c r="N95" s="827"/>
      <c r="O95" s="827"/>
      <c r="P95" s="827"/>
      <c r="Q95" s="326"/>
    </row>
    <row r="96" spans="6:18" ht="15">
      <c r="F96" s="191"/>
      <c r="I96" s="16"/>
      <c r="J96" s="16"/>
      <c r="K96" s="19"/>
      <c r="L96" s="17"/>
      <c r="N96" s="16"/>
      <c r="O96" s="16"/>
      <c r="P96" s="19"/>
      <c r="Q96" s="246" t="str">
        <f>NDPL!Q1</f>
        <v>MARCH-2020</v>
      </c>
      <c r="R96" s="246"/>
    </row>
    <row r="97" spans="1:16" ht="18.75" thickBot="1">
      <c r="A97" s="302" t="s">
        <v>228</v>
      </c>
      <c r="F97" s="191"/>
      <c r="G97" s="6"/>
      <c r="H97" s="6"/>
      <c r="I97" s="45" t="s">
        <v>7</v>
      </c>
      <c r="J97" s="17"/>
      <c r="K97" s="17"/>
      <c r="L97" s="17"/>
      <c r="M97" s="17"/>
      <c r="N97" s="45" t="s">
        <v>375</v>
      </c>
      <c r="O97" s="17"/>
      <c r="P97" s="17"/>
    </row>
    <row r="98" spans="1:17" ht="48" customHeight="1" thickBot="1" thickTop="1">
      <c r="A98" s="34" t="s">
        <v>8</v>
      </c>
      <c r="B98" s="31" t="s">
        <v>9</v>
      </c>
      <c r="C98" s="32" t="s">
        <v>1</v>
      </c>
      <c r="D98" s="32" t="s">
        <v>2</v>
      </c>
      <c r="E98" s="32" t="s">
        <v>3</v>
      </c>
      <c r="F98" s="32" t="s">
        <v>10</v>
      </c>
      <c r="G98" s="34" t="str">
        <f>NDPL!G5</f>
        <v>FINAL READING 31/03/2020</v>
      </c>
      <c r="H98" s="32" t="str">
        <f>NDPL!H5</f>
        <v>INTIAL READING 01/03/2020</v>
      </c>
      <c r="I98" s="32" t="s">
        <v>4</v>
      </c>
      <c r="J98" s="32" t="s">
        <v>5</v>
      </c>
      <c r="K98" s="32" t="s">
        <v>6</v>
      </c>
      <c r="L98" s="34" t="str">
        <f>NDPL!G5</f>
        <v>FINAL READING 31/03/2020</v>
      </c>
      <c r="M98" s="32" t="str">
        <f>NDPL!H5</f>
        <v>INTIAL READING 01/03/2020</v>
      </c>
      <c r="N98" s="32" t="s">
        <v>4</v>
      </c>
      <c r="O98" s="32" t="s">
        <v>5</v>
      </c>
      <c r="P98" s="32" t="s">
        <v>6</v>
      </c>
      <c r="Q98" s="33" t="s">
        <v>288</v>
      </c>
    </row>
    <row r="99" spans="1:16" ht="17.25" thickBot="1" thickTop="1">
      <c r="A99" s="5"/>
      <c r="B99" s="42"/>
      <c r="C99" s="4"/>
      <c r="D99" s="4"/>
      <c r="E99" s="4"/>
      <c r="F99" s="315"/>
      <c r="G99" s="4"/>
      <c r="H99" s="4"/>
      <c r="I99" s="4"/>
      <c r="J99" s="4"/>
      <c r="K99" s="4"/>
      <c r="L99" s="18"/>
      <c r="M99" s="4"/>
      <c r="N99" s="4"/>
      <c r="O99" s="4"/>
      <c r="P99" s="4"/>
    </row>
    <row r="100" spans="1:17" ht="15.75" customHeight="1" thickTop="1">
      <c r="A100" s="343"/>
      <c r="B100" s="352" t="s">
        <v>31</v>
      </c>
      <c r="C100" s="353"/>
      <c r="D100" s="80"/>
      <c r="E100" s="88"/>
      <c r="F100" s="316"/>
      <c r="G100" s="30"/>
      <c r="H100" s="23"/>
      <c r="I100" s="24"/>
      <c r="J100" s="24"/>
      <c r="K100" s="24"/>
      <c r="L100" s="22"/>
      <c r="M100" s="23"/>
      <c r="N100" s="24"/>
      <c r="O100" s="24"/>
      <c r="P100" s="24"/>
      <c r="Q100" s="145"/>
    </row>
    <row r="101" spans="1:17" s="435" customFormat="1" ht="15.75" customHeight="1">
      <c r="A101" s="345">
        <v>1</v>
      </c>
      <c r="B101" s="346" t="s">
        <v>32</v>
      </c>
      <c r="C101" s="349">
        <v>4864791</v>
      </c>
      <c r="D101" s="443" t="s">
        <v>12</v>
      </c>
      <c r="E101" s="444" t="s">
        <v>325</v>
      </c>
      <c r="F101" s="355">
        <v>-266.67</v>
      </c>
      <c r="G101" s="325">
        <v>996668</v>
      </c>
      <c r="H101" s="326">
        <v>997282</v>
      </c>
      <c r="I101" s="267">
        <f>G101-H101</f>
        <v>-614</v>
      </c>
      <c r="J101" s="267">
        <f>$F101*I101</f>
        <v>163735.38</v>
      </c>
      <c r="K101" s="267">
        <f>J101/1000000</f>
        <v>0.16373538</v>
      </c>
      <c r="L101" s="799">
        <v>999846</v>
      </c>
      <c r="M101" s="326">
        <v>999846</v>
      </c>
      <c r="N101" s="267">
        <f>L101-M101</f>
        <v>0</v>
      </c>
      <c r="O101" s="267">
        <f>$F101*N101</f>
        <v>0</v>
      </c>
      <c r="P101" s="267">
        <f>O101/1000000</f>
        <v>0</v>
      </c>
      <c r="Q101" s="467"/>
    </row>
    <row r="102" spans="1:17" s="435" customFormat="1" ht="15.75" customHeight="1">
      <c r="A102" s="345">
        <v>2</v>
      </c>
      <c r="B102" s="346" t="s">
        <v>33</v>
      </c>
      <c r="C102" s="349">
        <v>4864867</v>
      </c>
      <c r="D102" s="39" t="s">
        <v>12</v>
      </c>
      <c r="E102" s="40" t="s">
        <v>325</v>
      </c>
      <c r="F102" s="355">
        <v>-500</v>
      </c>
      <c r="G102" s="325">
        <v>1724</v>
      </c>
      <c r="H102" s="326">
        <v>1593</v>
      </c>
      <c r="I102" s="267">
        <f>G102-H102</f>
        <v>131</v>
      </c>
      <c r="J102" s="267">
        <f>$F102*I102</f>
        <v>-65500</v>
      </c>
      <c r="K102" s="267">
        <f>J102/1000000</f>
        <v>-0.0655</v>
      </c>
      <c r="L102" s="325">
        <v>999915</v>
      </c>
      <c r="M102" s="326">
        <v>999915</v>
      </c>
      <c r="N102" s="326">
        <f>L102-M102</f>
        <v>0</v>
      </c>
      <c r="O102" s="326">
        <f>$F102*N102</f>
        <v>0</v>
      </c>
      <c r="P102" s="326">
        <f>O102/1000000</f>
        <v>0</v>
      </c>
      <c r="Q102" s="439"/>
    </row>
    <row r="103" spans="1:17" s="435" customFormat="1" ht="15.75" customHeight="1">
      <c r="A103" s="345"/>
      <c r="B103" s="348" t="s">
        <v>354</v>
      </c>
      <c r="C103" s="349"/>
      <c r="D103" s="39"/>
      <c r="E103" s="40"/>
      <c r="F103" s="355"/>
      <c r="G103" s="325"/>
      <c r="H103" s="326"/>
      <c r="I103" s="267"/>
      <c r="J103" s="267"/>
      <c r="K103" s="267"/>
      <c r="L103" s="325"/>
      <c r="M103" s="326"/>
      <c r="N103" s="326"/>
      <c r="O103" s="326"/>
      <c r="P103" s="326"/>
      <c r="Q103" s="439"/>
    </row>
    <row r="104" spans="1:17" s="435" customFormat="1" ht="15">
      <c r="A104" s="345">
        <v>3</v>
      </c>
      <c r="B104" s="312" t="s">
        <v>104</v>
      </c>
      <c r="C104" s="349">
        <v>4865107</v>
      </c>
      <c r="D104" s="43" t="s">
        <v>12</v>
      </c>
      <c r="E104" s="40" t="s">
        <v>325</v>
      </c>
      <c r="F104" s="355">
        <v>-266.66</v>
      </c>
      <c r="G104" s="325">
        <v>2103</v>
      </c>
      <c r="H104" s="326">
        <v>1893</v>
      </c>
      <c r="I104" s="267">
        <f aca="true" t="shared" si="18" ref="I104:I112">G104-H104</f>
        <v>210</v>
      </c>
      <c r="J104" s="267">
        <f aca="true" t="shared" si="19" ref="J104:J113">$F104*I104</f>
        <v>-55998.600000000006</v>
      </c>
      <c r="K104" s="267">
        <f aca="true" t="shared" si="20" ref="K104:K113">J104/1000000</f>
        <v>-0.0559986</v>
      </c>
      <c r="L104" s="325">
        <v>2150</v>
      </c>
      <c r="M104" s="326">
        <v>2150</v>
      </c>
      <c r="N104" s="326">
        <f aca="true" t="shared" si="21" ref="N104:N112">L104-M104</f>
        <v>0</v>
      </c>
      <c r="O104" s="326">
        <f aca="true" t="shared" si="22" ref="O104:O113">$F104*N104</f>
        <v>0</v>
      </c>
      <c r="P104" s="326">
        <f aca="true" t="shared" si="23" ref="P104:P113">O104/1000000</f>
        <v>0</v>
      </c>
      <c r="Q104" s="468"/>
    </row>
    <row r="105" spans="1:17" s="435" customFormat="1" ht="15.75" customHeight="1">
      <c r="A105" s="345">
        <v>4</v>
      </c>
      <c r="B105" s="346" t="s">
        <v>105</v>
      </c>
      <c r="C105" s="349">
        <v>4865137</v>
      </c>
      <c r="D105" s="39" t="s">
        <v>12</v>
      </c>
      <c r="E105" s="40" t="s">
        <v>325</v>
      </c>
      <c r="F105" s="355">
        <v>-100</v>
      </c>
      <c r="G105" s="325">
        <v>102754</v>
      </c>
      <c r="H105" s="326">
        <v>101948</v>
      </c>
      <c r="I105" s="267">
        <f t="shared" si="18"/>
        <v>806</v>
      </c>
      <c r="J105" s="267">
        <f t="shared" si="19"/>
        <v>-80600</v>
      </c>
      <c r="K105" s="267">
        <f t="shared" si="20"/>
        <v>-0.0806</v>
      </c>
      <c r="L105" s="325">
        <v>152234</v>
      </c>
      <c r="M105" s="326">
        <v>152234</v>
      </c>
      <c r="N105" s="326">
        <f t="shared" si="21"/>
        <v>0</v>
      </c>
      <c r="O105" s="326">
        <f t="shared" si="22"/>
        <v>0</v>
      </c>
      <c r="P105" s="326">
        <f t="shared" si="23"/>
        <v>0</v>
      </c>
      <c r="Q105" s="439"/>
    </row>
    <row r="106" spans="1:17" s="435" customFormat="1" ht="15">
      <c r="A106" s="345">
        <v>5</v>
      </c>
      <c r="B106" s="346" t="s">
        <v>106</v>
      </c>
      <c r="C106" s="349">
        <v>4865136</v>
      </c>
      <c r="D106" s="39" t="s">
        <v>12</v>
      </c>
      <c r="E106" s="40" t="s">
        <v>325</v>
      </c>
      <c r="F106" s="355">
        <v>-200</v>
      </c>
      <c r="G106" s="325">
        <v>989570</v>
      </c>
      <c r="H106" s="326">
        <v>990452</v>
      </c>
      <c r="I106" s="267">
        <f t="shared" si="18"/>
        <v>-882</v>
      </c>
      <c r="J106" s="267">
        <f t="shared" si="19"/>
        <v>176400</v>
      </c>
      <c r="K106" s="267">
        <f t="shared" si="20"/>
        <v>0.1764</v>
      </c>
      <c r="L106" s="325">
        <v>999322</v>
      </c>
      <c r="M106" s="326">
        <v>999322</v>
      </c>
      <c r="N106" s="326">
        <f t="shared" si="21"/>
        <v>0</v>
      </c>
      <c r="O106" s="326">
        <f t="shared" si="22"/>
        <v>0</v>
      </c>
      <c r="P106" s="326">
        <f t="shared" si="23"/>
        <v>0</v>
      </c>
      <c r="Q106" s="756"/>
    </row>
    <row r="107" spans="1:17" s="435" customFormat="1" ht="15">
      <c r="A107" s="345">
        <v>6</v>
      </c>
      <c r="B107" s="346" t="s">
        <v>107</v>
      </c>
      <c r="C107" s="349">
        <v>4865145</v>
      </c>
      <c r="D107" s="39" t="s">
        <v>12</v>
      </c>
      <c r="E107" s="40" t="s">
        <v>325</v>
      </c>
      <c r="F107" s="355">
        <v>-200</v>
      </c>
      <c r="G107" s="325">
        <v>26898</v>
      </c>
      <c r="H107" s="326">
        <v>26424</v>
      </c>
      <c r="I107" s="267">
        <f t="shared" si="18"/>
        <v>474</v>
      </c>
      <c r="J107" s="267">
        <f t="shared" si="19"/>
        <v>-94800</v>
      </c>
      <c r="K107" s="267">
        <f t="shared" si="20"/>
        <v>-0.0948</v>
      </c>
      <c r="L107" s="325">
        <v>18226</v>
      </c>
      <c r="M107" s="326">
        <v>18226</v>
      </c>
      <c r="N107" s="326">
        <f t="shared" si="21"/>
        <v>0</v>
      </c>
      <c r="O107" s="326">
        <f t="shared" si="22"/>
        <v>0</v>
      </c>
      <c r="P107" s="326">
        <f t="shared" si="23"/>
        <v>0</v>
      </c>
      <c r="Q107" s="786" t="s">
        <v>479</v>
      </c>
    </row>
    <row r="108" spans="1:17" s="435" customFormat="1" ht="15">
      <c r="A108" s="345">
        <v>7</v>
      </c>
      <c r="B108" s="346" t="s">
        <v>108</v>
      </c>
      <c r="C108" s="349">
        <v>4864968</v>
      </c>
      <c r="D108" s="39" t="s">
        <v>12</v>
      </c>
      <c r="E108" s="40" t="s">
        <v>325</v>
      </c>
      <c r="F108" s="355">
        <v>-800</v>
      </c>
      <c r="G108" s="325">
        <v>1290</v>
      </c>
      <c r="H108" s="326">
        <v>1145</v>
      </c>
      <c r="I108" s="267">
        <f t="shared" si="18"/>
        <v>145</v>
      </c>
      <c r="J108" s="267">
        <f t="shared" si="19"/>
        <v>-116000</v>
      </c>
      <c r="K108" s="267">
        <f t="shared" si="20"/>
        <v>-0.116</v>
      </c>
      <c r="L108" s="325">
        <v>2558</v>
      </c>
      <c r="M108" s="326">
        <v>2558</v>
      </c>
      <c r="N108" s="326">
        <f t="shared" si="21"/>
        <v>0</v>
      </c>
      <c r="O108" s="326">
        <f t="shared" si="22"/>
        <v>0</v>
      </c>
      <c r="P108" s="326">
        <f t="shared" si="23"/>
        <v>0</v>
      </c>
      <c r="Q108" s="450"/>
    </row>
    <row r="109" spans="1:17" s="435" customFormat="1" ht="15.75" customHeight="1">
      <c r="A109" s="345">
        <v>8</v>
      </c>
      <c r="B109" s="346" t="s">
        <v>350</v>
      </c>
      <c r="C109" s="349">
        <v>4865004</v>
      </c>
      <c r="D109" s="39" t="s">
        <v>12</v>
      </c>
      <c r="E109" s="40" t="s">
        <v>325</v>
      </c>
      <c r="F109" s="355">
        <v>-800</v>
      </c>
      <c r="G109" s="325">
        <v>3463</v>
      </c>
      <c r="H109" s="326">
        <v>3670</v>
      </c>
      <c r="I109" s="267">
        <f t="shared" si="18"/>
        <v>-207</v>
      </c>
      <c r="J109" s="267">
        <f t="shared" si="19"/>
        <v>165600</v>
      </c>
      <c r="K109" s="267">
        <f t="shared" si="20"/>
        <v>0.1656</v>
      </c>
      <c r="L109" s="325">
        <v>1325</v>
      </c>
      <c r="M109" s="326">
        <v>1319</v>
      </c>
      <c r="N109" s="326">
        <f t="shared" si="21"/>
        <v>6</v>
      </c>
      <c r="O109" s="326">
        <f t="shared" si="22"/>
        <v>-4800</v>
      </c>
      <c r="P109" s="326">
        <f t="shared" si="23"/>
        <v>-0.0048</v>
      </c>
      <c r="Q109" s="468"/>
    </row>
    <row r="110" spans="1:17" s="435" customFormat="1" ht="15.75" customHeight="1">
      <c r="A110" s="345">
        <v>9</v>
      </c>
      <c r="B110" s="346" t="s">
        <v>372</v>
      </c>
      <c r="C110" s="349">
        <v>4865050</v>
      </c>
      <c r="D110" s="39" t="s">
        <v>12</v>
      </c>
      <c r="E110" s="40" t="s">
        <v>325</v>
      </c>
      <c r="F110" s="355">
        <v>-800</v>
      </c>
      <c r="G110" s="325">
        <v>995521</v>
      </c>
      <c r="H110" s="326">
        <v>996717</v>
      </c>
      <c r="I110" s="267">
        <f>G110-H110</f>
        <v>-1196</v>
      </c>
      <c r="J110" s="267">
        <f t="shared" si="19"/>
        <v>956800</v>
      </c>
      <c r="K110" s="267">
        <f t="shared" si="20"/>
        <v>0.9568</v>
      </c>
      <c r="L110" s="325">
        <v>999010</v>
      </c>
      <c r="M110" s="326">
        <v>999010</v>
      </c>
      <c r="N110" s="326">
        <f>L110-M110</f>
        <v>0</v>
      </c>
      <c r="O110" s="326">
        <f t="shared" si="22"/>
        <v>0</v>
      </c>
      <c r="P110" s="326">
        <f t="shared" si="23"/>
        <v>0</v>
      </c>
      <c r="Q110" s="439"/>
    </row>
    <row r="111" spans="1:17" s="435" customFormat="1" ht="15.75" customHeight="1">
      <c r="A111" s="345">
        <v>10</v>
      </c>
      <c r="B111" s="346" t="s">
        <v>371</v>
      </c>
      <c r="C111" s="349">
        <v>4864998</v>
      </c>
      <c r="D111" s="39" t="s">
        <v>12</v>
      </c>
      <c r="E111" s="40" t="s">
        <v>325</v>
      </c>
      <c r="F111" s="355">
        <v>-800</v>
      </c>
      <c r="G111" s="325">
        <v>961959</v>
      </c>
      <c r="H111" s="326">
        <v>962798</v>
      </c>
      <c r="I111" s="267">
        <f t="shared" si="18"/>
        <v>-839</v>
      </c>
      <c r="J111" s="267">
        <f t="shared" si="19"/>
        <v>671200</v>
      </c>
      <c r="K111" s="267">
        <f t="shared" si="20"/>
        <v>0.6712</v>
      </c>
      <c r="L111" s="325">
        <v>981147</v>
      </c>
      <c r="M111" s="326">
        <v>981163</v>
      </c>
      <c r="N111" s="326">
        <f t="shared" si="21"/>
        <v>-16</v>
      </c>
      <c r="O111" s="326">
        <f t="shared" si="22"/>
        <v>12800</v>
      </c>
      <c r="P111" s="326">
        <f t="shared" si="23"/>
        <v>0.0128</v>
      </c>
      <c r="Q111" s="439"/>
    </row>
    <row r="112" spans="1:17" s="435" customFormat="1" ht="15.75" customHeight="1">
      <c r="A112" s="345">
        <v>11</v>
      </c>
      <c r="B112" s="346" t="s">
        <v>365</v>
      </c>
      <c r="C112" s="349">
        <v>4864993</v>
      </c>
      <c r="D112" s="161" t="s">
        <v>12</v>
      </c>
      <c r="E112" s="249" t="s">
        <v>325</v>
      </c>
      <c r="F112" s="355">
        <v>-800</v>
      </c>
      <c r="G112" s="325">
        <v>966268</v>
      </c>
      <c r="H112" s="326">
        <v>968237</v>
      </c>
      <c r="I112" s="267">
        <f t="shared" si="18"/>
        <v>-1969</v>
      </c>
      <c r="J112" s="267">
        <f t="shared" si="19"/>
        <v>1575200</v>
      </c>
      <c r="K112" s="267">
        <f t="shared" si="20"/>
        <v>1.5752</v>
      </c>
      <c r="L112" s="325">
        <v>990085</v>
      </c>
      <c r="M112" s="326">
        <v>990086</v>
      </c>
      <c r="N112" s="326">
        <f t="shared" si="21"/>
        <v>-1</v>
      </c>
      <c r="O112" s="326">
        <f t="shared" si="22"/>
        <v>800</v>
      </c>
      <c r="P112" s="326">
        <f t="shared" si="23"/>
        <v>0.0008</v>
      </c>
      <c r="Q112" s="469"/>
    </row>
    <row r="113" spans="1:17" s="435" customFormat="1" ht="15.75" customHeight="1">
      <c r="A113" s="345">
        <v>12</v>
      </c>
      <c r="B113" s="346" t="s">
        <v>407</v>
      </c>
      <c r="C113" s="349">
        <v>5128403</v>
      </c>
      <c r="D113" s="161" t="s">
        <v>12</v>
      </c>
      <c r="E113" s="249" t="s">
        <v>325</v>
      </c>
      <c r="F113" s="355">
        <v>-2000</v>
      </c>
      <c r="G113" s="325">
        <v>997977</v>
      </c>
      <c r="H113" s="326">
        <v>998357</v>
      </c>
      <c r="I113" s="267">
        <f>G113-H113</f>
        <v>-380</v>
      </c>
      <c r="J113" s="267">
        <f t="shared" si="19"/>
        <v>760000</v>
      </c>
      <c r="K113" s="267">
        <f t="shared" si="20"/>
        <v>0.76</v>
      </c>
      <c r="L113" s="325">
        <v>999597</v>
      </c>
      <c r="M113" s="326">
        <v>999597</v>
      </c>
      <c r="N113" s="326">
        <f>L113-M113</f>
        <v>0</v>
      </c>
      <c r="O113" s="326">
        <f t="shared" si="22"/>
        <v>0</v>
      </c>
      <c r="P113" s="326">
        <f t="shared" si="23"/>
        <v>0</v>
      </c>
      <c r="Q113" s="469"/>
    </row>
    <row r="114" spans="1:17" s="435" customFormat="1" ht="15.75" customHeight="1">
      <c r="A114" s="345"/>
      <c r="B114" s="347" t="s">
        <v>355</v>
      </c>
      <c r="C114" s="349"/>
      <c r="D114" s="43"/>
      <c r="E114" s="43"/>
      <c r="F114" s="355"/>
      <c r="G114" s="325"/>
      <c r="H114" s="326"/>
      <c r="I114" s="267"/>
      <c r="J114" s="267"/>
      <c r="K114" s="267"/>
      <c r="L114" s="325"/>
      <c r="M114" s="326"/>
      <c r="N114" s="326"/>
      <c r="O114" s="326"/>
      <c r="P114" s="326"/>
      <c r="Q114" s="439"/>
    </row>
    <row r="115" spans="1:17" s="435" customFormat="1" ht="15.75" customHeight="1">
      <c r="A115" s="345">
        <v>13</v>
      </c>
      <c r="B115" s="346" t="s">
        <v>109</v>
      </c>
      <c r="C115" s="349">
        <v>4864949</v>
      </c>
      <c r="D115" s="39" t="s">
        <v>12</v>
      </c>
      <c r="E115" s="40" t="s">
        <v>325</v>
      </c>
      <c r="F115" s="355">
        <v>-2000</v>
      </c>
      <c r="G115" s="325">
        <v>996598</v>
      </c>
      <c r="H115" s="326">
        <v>997035</v>
      </c>
      <c r="I115" s="267">
        <f>G115-H115</f>
        <v>-437</v>
      </c>
      <c r="J115" s="267">
        <f>$F115*I115</f>
        <v>874000</v>
      </c>
      <c r="K115" s="267">
        <f>J115/1000000</f>
        <v>0.874</v>
      </c>
      <c r="L115" s="325">
        <v>999539</v>
      </c>
      <c r="M115" s="326">
        <v>999540</v>
      </c>
      <c r="N115" s="326">
        <f>L115-M115</f>
        <v>-1</v>
      </c>
      <c r="O115" s="326">
        <f>$F115*N115</f>
        <v>2000</v>
      </c>
      <c r="P115" s="326">
        <f>O115/1000000</f>
        <v>0.002</v>
      </c>
      <c r="Q115" s="439"/>
    </row>
    <row r="116" spans="1:17" s="435" customFormat="1" ht="15.75" customHeight="1">
      <c r="A116" s="345">
        <v>14</v>
      </c>
      <c r="B116" s="346" t="s">
        <v>110</v>
      </c>
      <c r="C116" s="349">
        <v>4865016</v>
      </c>
      <c r="D116" s="39" t="s">
        <v>12</v>
      </c>
      <c r="E116" s="40" t="s">
        <v>325</v>
      </c>
      <c r="F116" s="355">
        <v>-800</v>
      </c>
      <c r="G116" s="325">
        <v>7</v>
      </c>
      <c r="H116" s="326">
        <v>7</v>
      </c>
      <c r="I116" s="267">
        <v>0</v>
      </c>
      <c r="J116" s="267">
        <v>0</v>
      </c>
      <c r="K116" s="267">
        <v>0</v>
      </c>
      <c r="L116" s="325">
        <v>99722</v>
      </c>
      <c r="M116" s="326">
        <v>999722</v>
      </c>
      <c r="N116" s="267">
        <v>0</v>
      </c>
      <c r="O116" s="267">
        <v>0</v>
      </c>
      <c r="P116" s="267">
        <v>0</v>
      </c>
      <c r="Q116" s="451"/>
    </row>
    <row r="117" spans="1:17" ht="15.75" customHeight="1">
      <c r="A117" s="345"/>
      <c r="B117" s="348" t="s">
        <v>111</v>
      </c>
      <c r="C117" s="349"/>
      <c r="D117" s="39"/>
      <c r="E117" s="39"/>
      <c r="F117" s="355"/>
      <c r="G117" s="325"/>
      <c r="H117" s="326"/>
      <c r="I117" s="372"/>
      <c r="J117" s="372"/>
      <c r="K117" s="372"/>
      <c r="L117" s="325"/>
      <c r="M117" s="326"/>
      <c r="N117" s="324"/>
      <c r="O117" s="324"/>
      <c r="P117" s="324"/>
      <c r="Q117" s="146"/>
    </row>
    <row r="118" spans="1:17" s="435" customFormat="1" ht="15.75" customHeight="1">
      <c r="A118" s="345">
        <v>15</v>
      </c>
      <c r="B118" s="312" t="s">
        <v>43</v>
      </c>
      <c r="C118" s="349">
        <v>4864843</v>
      </c>
      <c r="D118" s="43" t="s">
        <v>12</v>
      </c>
      <c r="E118" s="40" t="s">
        <v>325</v>
      </c>
      <c r="F118" s="355">
        <v>-1000</v>
      </c>
      <c r="G118" s="325">
        <v>999980</v>
      </c>
      <c r="H118" s="326">
        <v>1000080</v>
      </c>
      <c r="I118" s="267">
        <f>G118-H118</f>
        <v>-100</v>
      </c>
      <c r="J118" s="267">
        <f>$F118*I118</f>
        <v>100000</v>
      </c>
      <c r="K118" s="267">
        <f>J118/1000000</f>
        <v>0.1</v>
      </c>
      <c r="L118" s="325">
        <v>27903</v>
      </c>
      <c r="M118" s="326">
        <v>27947</v>
      </c>
      <c r="N118" s="326">
        <f>L118-M118</f>
        <v>-44</v>
      </c>
      <c r="O118" s="326">
        <f>$F118*N118</f>
        <v>44000</v>
      </c>
      <c r="P118" s="326">
        <f>O118/1000000</f>
        <v>0.044</v>
      </c>
      <c r="Q118" s="439"/>
    </row>
    <row r="119" spans="1:17" ht="15.75" customHeight="1">
      <c r="A119" s="345"/>
      <c r="B119" s="348" t="s">
        <v>44</v>
      </c>
      <c r="C119" s="349"/>
      <c r="D119" s="39"/>
      <c r="E119" s="39"/>
      <c r="F119" s="355"/>
      <c r="G119" s="325"/>
      <c r="H119" s="326"/>
      <c r="I119" s="372"/>
      <c r="J119" s="372"/>
      <c r="K119" s="372"/>
      <c r="L119" s="325"/>
      <c r="M119" s="326"/>
      <c r="N119" s="324"/>
      <c r="O119" s="324"/>
      <c r="P119" s="324"/>
      <c r="Q119" s="146"/>
    </row>
    <row r="120" spans="1:17" s="435" customFormat="1" ht="15.75" customHeight="1">
      <c r="A120" s="345">
        <v>16</v>
      </c>
      <c r="B120" s="346" t="s">
        <v>77</v>
      </c>
      <c r="C120" s="349">
        <v>4865169</v>
      </c>
      <c r="D120" s="39" t="s">
        <v>12</v>
      </c>
      <c r="E120" s="40" t="s">
        <v>325</v>
      </c>
      <c r="F120" s="355">
        <v>-1000</v>
      </c>
      <c r="G120" s="325">
        <v>972</v>
      </c>
      <c r="H120" s="326">
        <v>1009</v>
      </c>
      <c r="I120" s="267">
        <f>G120-H120</f>
        <v>-37</v>
      </c>
      <c r="J120" s="267">
        <f>$F120*I120</f>
        <v>37000</v>
      </c>
      <c r="K120" s="267">
        <f>J120/1000000</f>
        <v>0.037</v>
      </c>
      <c r="L120" s="325">
        <v>61255</v>
      </c>
      <c r="M120" s="326">
        <v>61255</v>
      </c>
      <c r="N120" s="326">
        <f>L120-M120</f>
        <v>0</v>
      </c>
      <c r="O120" s="326">
        <f>$F120*N120</f>
        <v>0</v>
      </c>
      <c r="P120" s="326">
        <f>O120/1000000</f>
        <v>0</v>
      </c>
      <c r="Q120" s="439"/>
    </row>
    <row r="121" spans="1:17" ht="15.75" customHeight="1">
      <c r="A121" s="345"/>
      <c r="B121" s="347" t="s">
        <v>47</v>
      </c>
      <c r="C121" s="333"/>
      <c r="D121" s="43"/>
      <c r="E121" s="43"/>
      <c r="F121" s="355"/>
      <c r="G121" s="325"/>
      <c r="H121" s="326"/>
      <c r="I121" s="374"/>
      <c r="J121" s="374"/>
      <c r="K121" s="372"/>
      <c r="L121" s="325"/>
      <c r="M121" s="326"/>
      <c r="N121" s="373"/>
      <c r="O121" s="373"/>
      <c r="P121" s="324"/>
      <c r="Q121" s="181"/>
    </row>
    <row r="122" spans="1:17" ht="15.75" customHeight="1">
      <c r="A122" s="345"/>
      <c r="B122" s="347" t="s">
        <v>48</v>
      </c>
      <c r="C122" s="333"/>
      <c r="D122" s="43"/>
      <c r="E122" s="43"/>
      <c r="F122" s="355"/>
      <c r="G122" s="325"/>
      <c r="H122" s="326"/>
      <c r="I122" s="374"/>
      <c r="J122" s="374"/>
      <c r="K122" s="372"/>
      <c r="L122" s="325"/>
      <c r="M122" s="326"/>
      <c r="N122" s="373"/>
      <c r="O122" s="373"/>
      <c r="P122" s="324"/>
      <c r="Q122" s="181"/>
    </row>
    <row r="123" spans="1:17" ht="15.75" customHeight="1">
      <c r="A123" s="351"/>
      <c r="B123" s="354" t="s">
        <v>61</v>
      </c>
      <c r="C123" s="349"/>
      <c r="D123" s="43"/>
      <c r="E123" s="43"/>
      <c r="F123" s="355"/>
      <c r="G123" s="325"/>
      <c r="H123" s="326"/>
      <c r="I123" s="372"/>
      <c r="J123" s="372"/>
      <c r="K123" s="372"/>
      <c r="L123" s="325"/>
      <c r="M123" s="326"/>
      <c r="N123" s="324"/>
      <c r="O123" s="324"/>
      <c r="P123" s="324"/>
      <c r="Q123" s="181"/>
    </row>
    <row r="124" spans="1:17" s="435" customFormat="1" ht="17.25" customHeight="1">
      <c r="A124" s="345">
        <v>17</v>
      </c>
      <c r="B124" s="479" t="s">
        <v>62</v>
      </c>
      <c r="C124" s="349">
        <v>4865088</v>
      </c>
      <c r="D124" s="39" t="s">
        <v>12</v>
      </c>
      <c r="E124" s="40" t="s">
        <v>325</v>
      </c>
      <c r="F124" s="355">
        <v>-166.66</v>
      </c>
      <c r="G124" s="325">
        <v>1412</v>
      </c>
      <c r="H124" s="326">
        <v>1412</v>
      </c>
      <c r="I124" s="267">
        <f>G124-H124</f>
        <v>0</v>
      </c>
      <c r="J124" s="267">
        <f>$F124*I124</f>
        <v>0</v>
      </c>
      <c r="K124" s="267">
        <f>J124/1000000</f>
        <v>0</v>
      </c>
      <c r="L124" s="325">
        <v>7172</v>
      </c>
      <c r="M124" s="326">
        <v>7172</v>
      </c>
      <c r="N124" s="326">
        <f>L124-M124</f>
        <v>0</v>
      </c>
      <c r="O124" s="326">
        <f>$F124*N124</f>
        <v>0</v>
      </c>
      <c r="P124" s="326">
        <f>O124/1000000</f>
        <v>0</v>
      </c>
      <c r="Q124" s="468"/>
    </row>
    <row r="125" spans="1:17" s="435" customFormat="1" ht="15.75" customHeight="1">
      <c r="A125" s="345">
        <v>18</v>
      </c>
      <c r="B125" s="479" t="s">
        <v>63</v>
      </c>
      <c r="C125" s="349">
        <v>4902579</v>
      </c>
      <c r="D125" s="39" t="s">
        <v>12</v>
      </c>
      <c r="E125" s="40" t="s">
        <v>325</v>
      </c>
      <c r="F125" s="355">
        <v>-500</v>
      </c>
      <c r="G125" s="325">
        <v>999899</v>
      </c>
      <c r="H125" s="326">
        <v>999899</v>
      </c>
      <c r="I125" s="267">
        <f>G125-H125</f>
        <v>0</v>
      </c>
      <c r="J125" s="267">
        <f>$F125*I125</f>
        <v>0</v>
      </c>
      <c r="K125" s="267">
        <f>J125/1000000</f>
        <v>0</v>
      </c>
      <c r="L125" s="325">
        <v>1659</v>
      </c>
      <c r="M125" s="326">
        <v>1659</v>
      </c>
      <c r="N125" s="326">
        <f>L125-M125</f>
        <v>0</v>
      </c>
      <c r="O125" s="326">
        <f>$F125*N125</f>
        <v>0</v>
      </c>
      <c r="P125" s="326">
        <f>O125/1000000</f>
        <v>0</v>
      </c>
      <c r="Q125" s="439"/>
    </row>
    <row r="126" spans="1:17" s="435" customFormat="1" ht="15.75" customHeight="1">
      <c r="A126" s="345">
        <v>19</v>
      </c>
      <c r="B126" s="479" t="s">
        <v>64</v>
      </c>
      <c r="C126" s="349">
        <v>4902585</v>
      </c>
      <c r="D126" s="39" t="s">
        <v>12</v>
      </c>
      <c r="E126" s="40" t="s">
        <v>325</v>
      </c>
      <c r="F126" s="355">
        <v>-666.67</v>
      </c>
      <c r="G126" s="325">
        <v>2256</v>
      </c>
      <c r="H126" s="326">
        <v>2252</v>
      </c>
      <c r="I126" s="267">
        <f>G126-H126</f>
        <v>4</v>
      </c>
      <c r="J126" s="267">
        <f>$F126*I126</f>
        <v>-2666.68</v>
      </c>
      <c r="K126" s="267">
        <f>J126/1000000</f>
        <v>-0.00266668</v>
      </c>
      <c r="L126" s="325">
        <v>313</v>
      </c>
      <c r="M126" s="326">
        <v>313</v>
      </c>
      <c r="N126" s="326">
        <f>L126-M126</f>
        <v>0</v>
      </c>
      <c r="O126" s="326">
        <f>$F126*N126</f>
        <v>0</v>
      </c>
      <c r="P126" s="326">
        <f>O126/1000000</f>
        <v>0</v>
      </c>
      <c r="Q126" s="439"/>
    </row>
    <row r="127" spans="1:17" s="435" customFormat="1" ht="15.75" customHeight="1">
      <c r="A127" s="345">
        <v>20</v>
      </c>
      <c r="B127" s="479" t="s">
        <v>65</v>
      </c>
      <c r="C127" s="349">
        <v>4865090</v>
      </c>
      <c r="D127" s="39" t="s">
        <v>12</v>
      </c>
      <c r="E127" s="40" t="s">
        <v>325</v>
      </c>
      <c r="F127" s="671">
        <v>-500</v>
      </c>
      <c r="G127" s="325">
        <v>566</v>
      </c>
      <c r="H127" s="326">
        <v>552</v>
      </c>
      <c r="I127" s="267">
        <f>G127-H127</f>
        <v>14</v>
      </c>
      <c r="J127" s="267">
        <f>$F127*I127</f>
        <v>-7000</v>
      </c>
      <c r="K127" s="267">
        <f>J127/1000000</f>
        <v>-0.007</v>
      </c>
      <c r="L127" s="325">
        <v>160</v>
      </c>
      <c r="M127" s="326">
        <v>158</v>
      </c>
      <c r="N127" s="326">
        <f>L127-M127</f>
        <v>2</v>
      </c>
      <c r="O127" s="326">
        <f>$F127*N127</f>
        <v>-1000</v>
      </c>
      <c r="P127" s="326">
        <f>O127/1000000</f>
        <v>-0.001</v>
      </c>
      <c r="Q127" s="439"/>
    </row>
    <row r="128" spans="1:17" s="435" customFormat="1" ht="15.75" customHeight="1">
      <c r="A128" s="345"/>
      <c r="B128" s="354" t="s">
        <v>31</v>
      </c>
      <c r="C128" s="349"/>
      <c r="D128" s="43"/>
      <c r="E128" s="43"/>
      <c r="F128" s="355"/>
      <c r="G128" s="325"/>
      <c r="H128" s="326"/>
      <c r="I128" s="267"/>
      <c r="J128" s="267"/>
      <c r="K128" s="267"/>
      <c r="L128" s="325"/>
      <c r="M128" s="326"/>
      <c r="N128" s="326"/>
      <c r="O128" s="326"/>
      <c r="P128" s="326"/>
      <c r="Q128" s="439"/>
    </row>
    <row r="129" spans="1:17" s="435" customFormat="1" ht="15.75" customHeight="1">
      <c r="A129" s="345">
        <v>21</v>
      </c>
      <c r="B129" s="765" t="s">
        <v>66</v>
      </c>
      <c r="C129" s="349">
        <v>4864797</v>
      </c>
      <c r="D129" s="39" t="s">
        <v>12</v>
      </c>
      <c r="E129" s="40" t="s">
        <v>325</v>
      </c>
      <c r="F129" s="355">
        <v>-100</v>
      </c>
      <c r="G129" s="325">
        <v>53093</v>
      </c>
      <c r="H129" s="326">
        <v>53335</v>
      </c>
      <c r="I129" s="267">
        <f>G129-H129</f>
        <v>-242</v>
      </c>
      <c r="J129" s="267">
        <f>$F129*I129</f>
        <v>24200</v>
      </c>
      <c r="K129" s="267">
        <f>J129/1000000</f>
        <v>0.0242</v>
      </c>
      <c r="L129" s="325">
        <v>1503</v>
      </c>
      <c r="M129" s="326">
        <v>1503</v>
      </c>
      <c r="N129" s="326">
        <f>L129-M129</f>
        <v>0</v>
      </c>
      <c r="O129" s="326">
        <f>$F129*N129</f>
        <v>0</v>
      </c>
      <c r="P129" s="326">
        <f>O129/1000000</f>
        <v>0</v>
      </c>
      <c r="Q129" s="439"/>
    </row>
    <row r="130" spans="1:17" s="435" customFormat="1" ht="15.75" customHeight="1">
      <c r="A130" s="345">
        <v>22</v>
      </c>
      <c r="B130" s="765" t="s">
        <v>134</v>
      </c>
      <c r="C130" s="349">
        <v>4865074</v>
      </c>
      <c r="D130" s="39" t="s">
        <v>12</v>
      </c>
      <c r="E130" s="40" t="s">
        <v>325</v>
      </c>
      <c r="F130" s="355">
        <v>-133.33</v>
      </c>
      <c r="G130" s="325">
        <v>999809</v>
      </c>
      <c r="H130" s="326">
        <v>1000055</v>
      </c>
      <c r="I130" s="267">
        <f>G130-H130</f>
        <v>-246</v>
      </c>
      <c r="J130" s="267">
        <f>$F130*I130</f>
        <v>32799.18</v>
      </c>
      <c r="K130" s="267">
        <f>J130/1000000</f>
        <v>0.03279918</v>
      </c>
      <c r="L130" s="325">
        <v>254</v>
      </c>
      <c r="M130" s="326">
        <v>254</v>
      </c>
      <c r="N130" s="326">
        <f>L130-M130</f>
        <v>0</v>
      </c>
      <c r="O130" s="326">
        <f>$F130*N130</f>
        <v>0</v>
      </c>
      <c r="P130" s="326">
        <f>O130/1000000</f>
        <v>0</v>
      </c>
      <c r="Q130" s="439"/>
    </row>
    <row r="131" spans="1:17" s="435" customFormat="1" ht="15.75" customHeight="1">
      <c r="A131" s="345"/>
      <c r="B131" s="354" t="s">
        <v>463</v>
      </c>
      <c r="C131" s="349"/>
      <c r="D131" s="39"/>
      <c r="E131" s="40"/>
      <c r="F131" s="355"/>
      <c r="G131" s="325"/>
      <c r="H131" s="326"/>
      <c r="I131" s="267"/>
      <c r="J131" s="267"/>
      <c r="K131" s="267"/>
      <c r="L131" s="325"/>
      <c r="M131" s="326"/>
      <c r="N131" s="326"/>
      <c r="O131" s="326"/>
      <c r="P131" s="326"/>
      <c r="Q131" s="439"/>
    </row>
    <row r="132" spans="1:17" s="435" customFormat="1" ht="14.25" customHeight="1">
      <c r="A132" s="345">
        <v>23</v>
      </c>
      <c r="B132" s="346" t="s">
        <v>60</v>
      </c>
      <c r="C132" s="349">
        <v>4902568</v>
      </c>
      <c r="D132" s="39" t="s">
        <v>12</v>
      </c>
      <c r="E132" s="40" t="s">
        <v>325</v>
      </c>
      <c r="F132" s="355">
        <v>-100</v>
      </c>
      <c r="G132" s="325">
        <v>996384</v>
      </c>
      <c r="H132" s="326">
        <v>996508</v>
      </c>
      <c r="I132" s="267">
        <f>G132-H132</f>
        <v>-124</v>
      </c>
      <c r="J132" s="267">
        <f>$F132*I132</f>
        <v>12400</v>
      </c>
      <c r="K132" s="267">
        <f>J132/1000000</f>
        <v>0.0124</v>
      </c>
      <c r="L132" s="325">
        <v>4035</v>
      </c>
      <c r="M132" s="326">
        <v>4048</v>
      </c>
      <c r="N132" s="326">
        <f>L132-M132</f>
        <v>-13</v>
      </c>
      <c r="O132" s="326">
        <f>$F132*N132</f>
        <v>1300</v>
      </c>
      <c r="P132" s="326">
        <f>O132/1000000</f>
        <v>0.0013</v>
      </c>
      <c r="Q132" s="439"/>
    </row>
    <row r="133" spans="1:17" s="435" customFormat="1" ht="15.75" customHeight="1">
      <c r="A133" s="345"/>
      <c r="B133" s="348" t="s">
        <v>68</v>
      </c>
      <c r="C133" s="349"/>
      <c r="D133" s="39"/>
      <c r="E133" s="39"/>
      <c r="F133" s="355"/>
      <c r="G133" s="325"/>
      <c r="H133" s="326"/>
      <c r="I133" s="267"/>
      <c r="J133" s="267"/>
      <c r="K133" s="267"/>
      <c r="L133" s="325"/>
      <c r="M133" s="326"/>
      <c r="N133" s="326"/>
      <c r="O133" s="326"/>
      <c r="P133" s="326"/>
      <c r="Q133" s="439"/>
    </row>
    <row r="134" spans="1:17" s="435" customFormat="1" ht="15.75" customHeight="1">
      <c r="A134" s="345">
        <v>24</v>
      </c>
      <c r="B134" s="346" t="s">
        <v>69</v>
      </c>
      <c r="C134" s="349">
        <v>4902540</v>
      </c>
      <c r="D134" s="39" t="s">
        <v>12</v>
      </c>
      <c r="E134" s="40" t="s">
        <v>325</v>
      </c>
      <c r="F134" s="355">
        <v>-100</v>
      </c>
      <c r="G134" s="325">
        <v>7521</v>
      </c>
      <c r="H134" s="326">
        <v>7419</v>
      </c>
      <c r="I134" s="267">
        <f>G134-H134</f>
        <v>102</v>
      </c>
      <c r="J134" s="267">
        <f>$F134*I134</f>
        <v>-10200</v>
      </c>
      <c r="K134" s="267">
        <f>J134/1000000</f>
        <v>-0.0102</v>
      </c>
      <c r="L134" s="325">
        <v>11823</v>
      </c>
      <c r="M134" s="326">
        <v>11801</v>
      </c>
      <c r="N134" s="326">
        <f>L134-M134</f>
        <v>22</v>
      </c>
      <c r="O134" s="326">
        <f>$F134*N134</f>
        <v>-2200</v>
      </c>
      <c r="P134" s="326">
        <f>O134/1000000</f>
        <v>-0.0022</v>
      </c>
      <c r="Q134" s="451"/>
    </row>
    <row r="135" spans="1:17" s="435" customFormat="1" ht="15.75" customHeight="1">
      <c r="A135" s="345">
        <v>25</v>
      </c>
      <c r="B135" s="346" t="s">
        <v>70</v>
      </c>
      <c r="C135" s="349">
        <v>4902520</v>
      </c>
      <c r="D135" s="39" t="s">
        <v>12</v>
      </c>
      <c r="E135" s="40" t="s">
        <v>325</v>
      </c>
      <c r="F135" s="349">
        <v>-100</v>
      </c>
      <c r="G135" s="325">
        <v>9342</v>
      </c>
      <c r="H135" s="326">
        <v>9338</v>
      </c>
      <c r="I135" s="267">
        <f>G135-H135</f>
        <v>4</v>
      </c>
      <c r="J135" s="267">
        <f>$F135*I135</f>
        <v>-400</v>
      </c>
      <c r="K135" s="267">
        <f>J135/1000000</f>
        <v>-0.0004</v>
      </c>
      <c r="L135" s="325">
        <v>1891</v>
      </c>
      <c r="M135" s="326">
        <v>1890</v>
      </c>
      <c r="N135" s="326">
        <f>L135-M135</f>
        <v>1</v>
      </c>
      <c r="O135" s="326">
        <f>$F135*N135</f>
        <v>-100</v>
      </c>
      <c r="P135" s="326">
        <f>O135/1000000</f>
        <v>-0.0001</v>
      </c>
      <c r="Q135" s="664"/>
    </row>
    <row r="136" spans="1:17" s="435" customFormat="1" ht="15.75" customHeight="1">
      <c r="A136" s="325">
        <v>26</v>
      </c>
      <c r="B136" s="781" t="s">
        <v>71</v>
      </c>
      <c r="C136" s="349">
        <v>4902536</v>
      </c>
      <c r="D136" s="39" t="s">
        <v>12</v>
      </c>
      <c r="E136" s="40" t="s">
        <v>325</v>
      </c>
      <c r="F136" s="349">
        <v>-100</v>
      </c>
      <c r="G136" s="325">
        <v>28666</v>
      </c>
      <c r="H136" s="326">
        <v>28562</v>
      </c>
      <c r="I136" s="326">
        <f>G136-H136</f>
        <v>104</v>
      </c>
      <c r="J136" s="326">
        <f>$F136*I136</f>
        <v>-10400</v>
      </c>
      <c r="K136" s="326">
        <f>J136/1000000</f>
        <v>-0.0104</v>
      </c>
      <c r="L136" s="325">
        <v>7474</v>
      </c>
      <c r="M136" s="326">
        <v>7340</v>
      </c>
      <c r="N136" s="326">
        <f>L136-M136</f>
        <v>134</v>
      </c>
      <c r="O136" s="326">
        <f>$F136*N136</f>
        <v>-13400</v>
      </c>
      <c r="P136" s="326">
        <f>O136/1000000</f>
        <v>-0.0134</v>
      </c>
      <c r="Q136" s="664"/>
    </row>
    <row r="137" spans="2:17" s="435" customFormat="1" ht="15.75" customHeight="1">
      <c r="B137" s="782" t="s">
        <v>470</v>
      </c>
      <c r="C137" s="703"/>
      <c r="D137" s="748"/>
      <c r="E137" s="749"/>
      <c r="F137" s="703"/>
      <c r="G137" s="325"/>
      <c r="H137" s="326"/>
      <c r="I137" s="697"/>
      <c r="J137" s="697"/>
      <c r="K137" s="750"/>
      <c r="L137" s="325"/>
      <c r="M137" s="326"/>
      <c r="N137" s="697"/>
      <c r="O137" s="697"/>
      <c r="P137" s="700"/>
      <c r="Q137" s="469"/>
    </row>
    <row r="138" spans="1:17" s="435" customFormat="1" ht="15.75" customHeight="1">
      <c r="A138" s="702">
        <v>27</v>
      </c>
      <c r="B138" s="704" t="s">
        <v>458</v>
      </c>
      <c r="C138" s="703" t="s">
        <v>469</v>
      </c>
      <c r="D138" s="39" t="s">
        <v>467</v>
      </c>
      <c r="E138" s="40" t="s">
        <v>325</v>
      </c>
      <c r="F138" s="703">
        <v>1</v>
      </c>
      <c r="G138" s="325">
        <v>15220</v>
      </c>
      <c r="H138" s="54">
        <v>8800</v>
      </c>
      <c r="I138" s="697">
        <f>G138-H138</f>
        <v>6420</v>
      </c>
      <c r="J138" s="697">
        <f>$F138*I138</f>
        <v>6420</v>
      </c>
      <c r="K138" s="750">
        <f>J138/1000000</f>
        <v>0.00642</v>
      </c>
      <c r="L138" s="325">
        <v>13780</v>
      </c>
      <c r="M138" s="54">
        <v>13370</v>
      </c>
      <c r="N138" s="697">
        <f>L138-M138</f>
        <v>410</v>
      </c>
      <c r="O138" s="697">
        <f>$F138*N138</f>
        <v>410</v>
      </c>
      <c r="P138" s="825">
        <f>O138/1000000</f>
        <v>0.00041</v>
      </c>
      <c r="Q138" s="822"/>
    </row>
    <row r="139" spans="1:17" s="435" customFormat="1" ht="15.75" customHeight="1">
      <c r="A139" s="702">
        <v>28</v>
      </c>
      <c r="B139" s="704" t="s">
        <v>459</v>
      </c>
      <c r="C139" s="703" t="s">
        <v>466</v>
      </c>
      <c r="D139" s="39" t="s">
        <v>467</v>
      </c>
      <c r="E139" s="40" t="s">
        <v>325</v>
      </c>
      <c r="F139" s="703">
        <v>1</v>
      </c>
      <c r="G139" s="325">
        <v>4260</v>
      </c>
      <c r="H139" s="54">
        <v>4150</v>
      </c>
      <c r="I139" s="697">
        <f>G139-H139</f>
        <v>110</v>
      </c>
      <c r="J139" s="697">
        <f>$F139*I139</f>
        <v>110</v>
      </c>
      <c r="K139" s="824">
        <f>J139/1000000</f>
        <v>0.00011</v>
      </c>
      <c r="L139" s="325">
        <v>54770</v>
      </c>
      <c r="M139" s="54">
        <v>42370</v>
      </c>
      <c r="N139" s="697">
        <f>L139-M139</f>
        <v>12400</v>
      </c>
      <c r="O139" s="697">
        <f>$F139*N139</f>
        <v>12400</v>
      </c>
      <c r="P139" s="700">
        <f>O139/1000000</f>
        <v>0.0124</v>
      </c>
      <c r="Q139" s="822"/>
    </row>
    <row r="140" spans="1:17" s="435" customFormat="1" ht="15.75" customHeight="1">
      <c r="A140" s="702">
        <v>29</v>
      </c>
      <c r="B140" s="704" t="s">
        <v>460</v>
      </c>
      <c r="C140" s="703" t="s">
        <v>468</v>
      </c>
      <c r="D140" s="39" t="s">
        <v>467</v>
      </c>
      <c r="E140" s="40" t="s">
        <v>325</v>
      </c>
      <c r="F140" s="703">
        <v>1</v>
      </c>
      <c r="G140" s="325">
        <v>15200</v>
      </c>
      <c r="H140" s="54">
        <v>14300</v>
      </c>
      <c r="I140" s="697">
        <f>G140-H140</f>
        <v>900</v>
      </c>
      <c r="J140" s="697">
        <f>$F140*I140</f>
        <v>900</v>
      </c>
      <c r="K140" s="750">
        <f>J140/1000000</f>
        <v>0.0009</v>
      </c>
      <c r="L140" s="325">
        <v>157200</v>
      </c>
      <c r="M140" s="54">
        <v>116600</v>
      </c>
      <c r="N140" s="697">
        <f>L140-M140</f>
        <v>40600</v>
      </c>
      <c r="O140" s="697">
        <f>$F140*N140</f>
        <v>40600</v>
      </c>
      <c r="P140" s="700">
        <f>O140/1000000</f>
        <v>0.0406</v>
      </c>
      <c r="Q140" s="822"/>
    </row>
    <row r="141" spans="1:17" s="435" customFormat="1" ht="15.75" customHeight="1">
      <c r="A141" s="702"/>
      <c r="B141" s="704"/>
      <c r="C141" s="703"/>
      <c r="D141" s="748"/>
      <c r="E141" s="749"/>
      <c r="F141" s="703"/>
      <c r="G141" s="702"/>
      <c r="H141" s="54"/>
      <c r="I141" s="697"/>
      <c r="J141" s="697"/>
      <c r="K141" s="750"/>
      <c r="L141" s="702"/>
      <c r="M141" s="54"/>
      <c r="N141" s="697"/>
      <c r="O141" s="697"/>
      <c r="P141" s="700"/>
      <c r="Q141" s="702"/>
    </row>
    <row r="142" spans="4:17" ht="16.5">
      <c r="D142" s="20"/>
      <c r="G142" s="325"/>
      <c r="K142" s="397">
        <f>SUM(K101:K141)</f>
        <v>5.113199279999999</v>
      </c>
      <c r="L142" s="325"/>
      <c r="M142" s="50"/>
      <c r="N142" s="50"/>
      <c r="O142" s="50"/>
      <c r="P142" s="375">
        <f>SUM(P101:P141)</f>
        <v>0.09281</v>
      </c>
      <c r="Q142" s="325"/>
    </row>
    <row r="143" spans="1:17" s="475" customFormat="1" ht="14.25" customHeight="1" thickBot="1">
      <c r="A143" s="738"/>
      <c r="B143" s="739"/>
      <c r="C143" s="350"/>
      <c r="D143" s="815"/>
      <c r="E143" s="815"/>
      <c r="F143" s="350"/>
      <c r="G143" s="437"/>
      <c r="H143" s="438"/>
      <c r="I143" s="350"/>
      <c r="J143" s="350"/>
      <c r="K143" s="350"/>
      <c r="L143" s="437"/>
      <c r="M143" s="438"/>
      <c r="N143" s="350"/>
      <c r="O143" s="350"/>
      <c r="P143" s="350"/>
      <c r="Q143" s="437"/>
    </row>
    <row r="144" spans="11:16" ht="15" thickTop="1">
      <c r="K144" s="50"/>
      <c r="L144" s="50"/>
      <c r="M144" s="50"/>
      <c r="N144" s="50"/>
      <c r="O144" s="50"/>
      <c r="P144" s="50"/>
    </row>
    <row r="145" spans="17:18" ht="12.75">
      <c r="Q145" s="384" t="str">
        <f>NDPL!Q1</f>
        <v>MARCH-2020</v>
      </c>
      <c r="R145" s="246"/>
    </row>
    <row r="146" ht="13.5" thickBot="1"/>
    <row r="147" spans="1:17" ht="44.25" customHeight="1">
      <c r="A147" s="319"/>
      <c r="B147" s="317" t="s">
        <v>137</v>
      </c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7"/>
    </row>
    <row r="148" spans="1:17" ht="19.5" customHeight="1">
      <c r="A148" s="226"/>
      <c r="B148" s="272" t="s">
        <v>138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48"/>
    </row>
    <row r="149" spans="1:17" ht="19.5" customHeight="1">
      <c r="A149" s="226"/>
      <c r="B149" s="268" t="s">
        <v>230</v>
      </c>
      <c r="C149" s="17"/>
      <c r="D149" s="17"/>
      <c r="E149" s="17"/>
      <c r="F149" s="17"/>
      <c r="G149" s="17"/>
      <c r="H149" s="17"/>
      <c r="I149" s="17"/>
      <c r="J149" s="17"/>
      <c r="K149" s="195">
        <f>K62</f>
        <v>-25.91478286</v>
      </c>
      <c r="L149" s="195"/>
      <c r="M149" s="195"/>
      <c r="N149" s="195"/>
      <c r="O149" s="195"/>
      <c r="P149" s="195">
        <f>P62</f>
        <v>0.8381000000000001</v>
      </c>
      <c r="Q149" s="48"/>
    </row>
    <row r="150" spans="1:17" ht="19.5" customHeight="1">
      <c r="A150" s="226"/>
      <c r="B150" s="268" t="s">
        <v>231</v>
      </c>
      <c r="C150" s="17"/>
      <c r="D150" s="17"/>
      <c r="E150" s="17"/>
      <c r="F150" s="17"/>
      <c r="G150" s="17"/>
      <c r="H150" s="17"/>
      <c r="I150" s="17"/>
      <c r="J150" s="17"/>
      <c r="K150" s="398">
        <f>K142</f>
        <v>5.113199279999999</v>
      </c>
      <c r="L150" s="195"/>
      <c r="M150" s="195"/>
      <c r="N150" s="195"/>
      <c r="O150" s="195"/>
      <c r="P150" s="195">
        <f>P142</f>
        <v>0.09281</v>
      </c>
      <c r="Q150" s="48"/>
    </row>
    <row r="151" spans="1:17" ht="19.5" customHeight="1">
      <c r="A151" s="226"/>
      <c r="B151" s="268" t="s">
        <v>139</v>
      </c>
      <c r="C151" s="17"/>
      <c r="D151" s="17"/>
      <c r="E151" s="17"/>
      <c r="F151" s="17"/>
      <c r="G151" s="17"/>
      <c r="H151" s="17"/>
      <c r="I151" s="17"/>
      <c r="J151" s="17"/>
      <c r="K151" s="398">
        <f>'ROHTAK ROAD'!K42</f>
        <v>-0.760375</v>
      </c>
      <c r="L151" s="195"/>
      <c r="M151" s="195"/>
      <c r="N151" s="195"/>
      <c r="O151" s="195"/>
      <c r="P151" s="398">
        <f>'ROHTAK ROAD'!P42</f>
        <v>-0.0016</v>
      </c>
      <c r="Q151" s="48"/>
    </row>
    <row r="152" spans="1:17" ht="19.5" customHeight="1">
      <c r="A152" s="226"/>
      <c r="B152" s="268" t="s">
        <v>140</v>
      </c>
      <c r="C152" s="17"/>
      <c r="D152" s="17"/>
      <c r="E152" s="17"/>
      <c r="F152" s="17"/>
      <c r="G152" s="17"/>
      <c r="H152" s="17"/>
      <c r="I152" s="17"/>
      <c r="J152" s="17"/>
      <c r="K152" s="398">
        <f>SUM(K149:K151)</f>
        <v>-21.56195858</v>
      </c>
      <c r="L152" s="195"/>
      <c r="M152" s="195"/>
      <c r="N152" s="195"/>
      <c r="O152" s="195"/>
      <c r="P152" s="398">
        <f>SUM(P149:P151)</f>
        <v>0.9293100000000001</v>
      </c>
      <c r="Q152" s="48"/>
    </row>
    <row r="153" spans="1:17" ht="19.5" customHeight="1">
      <c r="A153" s="226"/>
      <c r="B153" s="272" t="s">
        <v>141</v>
      </c>
      <c r="C153" s="17"/>
      <c r="D153" s="17"/>
      <c r="E153" s="17"/>
      <c r="F153" s="17"/>
      <c r="G153" s="17"/>
      <c r="H153" s="17"/>
      <c r="I153" s="17"/>
      <c r="J153" s="17"/>
      <c r="K153" s="195"/>
      <c r="L153" s="195"/>
      <c r="M153" s="195"/>
      <c r="N153" s="195"/>
      <c r="O153" s="195"/>
      <c r="P153" s="195"/>
      <c r="Q153" s="48"/>
    </row>
    <row r="154" spans="1:17" ht="19.5" customHeight="1">
      <c r="A154" s="226"/>
      <c r="B154" s="268" t="s">
        <v>232</v>
      </c>
      <c r="C154" s="17"/>
      <c r="D154" s="17"/>
      <c r="E154" s="17"/>
      <c r="F154" s="17"/>
      <c r="G154" s="17"/>
      <c r="H154" s="17"/>
      <c r="I154" s="17"/>
      <c r="J154" s="17"/>
      <c r="K154" s="195">
        <f>K93</f>
        <v>-20.416000000000004</v>
      </c>
      <c r="L154" s="195"/>
      <c r="M154" s="195"/>
      <c r="N154" s="195"/>
      <c r="O154" s="195"/>
      <c r="P154" s="195">
        <f>P93</f>
        <v>-0.001</v>
      </c>
      <c r="Q154" s="48"/>
    </row>
    <row r="155" spans="1:17" ht="19.5" customHeight="1" thickBot="1">
      <c r="A155" s="227"/>
      <c r="B155" s="318" t="s">
        <v>142</v>
      </c>
      <c r="C155" s="49"/>
      <c r="D155" s="49"/>
      <c r="E155" s="49"/>
      <c r="F155" s="49"/>
      <c r="G155" s="49"/>
      <c r="H155" s="49"/>
      <c r="I155" s="49"/>
      <c r="J155" s="49"/>
      <c r="K155" s="399">
        <f>SUM(K152:K154)</f>
        <v>-41.977958580000006</v>
      </c>
      <c r="L155" s="193"/>
      <c r="M155" s="193"/>
      <c r="N155" s="193"/>
      <c r="O155" s="193"/>
      <c r="P155" s="192">
        <f>SUM(P152:P154)</f>
        <v>0.9283100000000001</v>
      </c>
      <c r="Q155" s="194"/>
    </row>
    <row r="156" ht="12.75">
      <c r="A156" s="226"/>
    </row>
    <row r="157" ht="12.75">
      <c r="A157" s="226"/>
    </row>
    <row r="158" ht="12.75">
      <c r="A158" s="226"/>
    </row>
    <row r="159" ht="13.5" thickBot="1">
      <c r="A159" s="227"/>
    </row>
    <row r="160" spans="1:17" ht="12.75">
      <c r="A160" s="220"/>
      <c r="B160" s="221"/>
      <c r="C160" s="221"/>
      <c r="D160" s="221"/>
      <c r="E160" s="221"/>
      <c r="F160" s="221"/>
      <c r="G160" s="221"/>
      <c r="H160" s="46"/>
      <c r="I160" s="46"/>
      <c r="J160" s="46"/>
      <c r="K160" s="46"/>
      <c r="L160" s="46"/>
      <c r="M160" s="46"/>
      <c r="N160" s="46"/>
      <c r="O160" s="46"/>
      <c r="P160" s="46"/>
      <c r="Q160" s="47"/>
    </row>
    <row r="161" spans="1:17" ht="23.25">
      <c r="A161" s="228" t="s">
        <v>306</v>
      </c>
      <c r="B161" s="212"/>
      <c r="C161" s="212"/>
      <c r="D161" s="212"/>
      <c r="E161" s="212"/>
      <c r="F161" s="212"/>
      <c r="G161" s="212"/>
      <c r="H161" s="17"/>
      <c r="I161" s="17"/>
      <c r="J161" s="17"/>
      <c r="K161" s="17"/>
      <c r="L161" s="17"/>
      <c r="M161" s="17"/>
      <c r="N161" s="17"/>
      <c r="O161" s="17"/>
      <c r="P161" s="17"/>
      <c r="Q161" s="48"/>
    </row>
    <row r="162" spans="1:17" ht="12.75">
      <c r="A162" s="222"/>
      <c r="B162" s="212"/>
      <c r="C162" s="212"/>
      <c r="D162" s="212"/>
      <c r="E162" s="212"/>
      <c r="F162" s="212"/>
      <c r="G162" s="212"/>
      <c r="H162" s="17"/>
      <c r="I162" s="17"/>
      <c r="J162" s="17"/>
      <c r="K162" s="17"/>
      <c r="L162" s="17"/>
      <c r="M162" s="17"/>
      <c r="N162" s="17"/>
      <c r="O162" s="17"/>
      <c r="P162" s="17"/>
      <c r="Q162" s="48"/>
    </row>
    <row r="163" spans="1:17" ht="12.75">
      <c r="A163" s="223"/>
      <c r="B163" s="224"/>
      <c r="C163" s="224"/>
      <c r="D163" s="224"/>
      <c r="E163" s="224"/>
      <c r="F163" s="224"/>
      <c r="G163" s="224"/>
      <c r="H163" s="17"/>
      <c r="I163" s="17"/>
      <c r="J163" s="17"/>
      <c r="K163" s="238" t="s">
        <v>318</v>
      </c>
      <c r="L163" s="17"/>
      <c r="M163" s="17"/>
      <c r="N163" s="17"/>
      <c r="O163" s="17"/>
      <c r="P163" s="238" t="s">
        <v>319</v>
      </c>
      <c r="Q163" s="48"/>
    </row>
    <row r="164" spans="1:17" ht="12.75">
      <c r="A164" s="225"/>
      <c r="B164" s="127"/>
      <c r="C164" s="127"/>
      <c r="D164" s="127"/>
      <c r="E164" s="127"/>
      <c r="F164" s="127"/>
      <c r="G164" s="127"/>
      <c r="H164" s="17"/>
      <c r="I164" s="17"/>
      <c r="J164" s="17"/>
      <c r="K164" s="17"/>
      <c r="L164" s="17"/>
      <c r="M164" s="17"/>
      <c r="N164" s="17"/>
      <c r="O164" s="17"/>
      <c r="P164" s="17"/>
      <c r="Q164" s="48"/>
    </row>
    <row r="165" spans="1:17" ht="12.75">
      <c r="A165" s="225"/>
      <c r="B165" s="127"/>
      <c r="C165" s="127"/>
      <c r="D165" s="127"/>
      <c r="E165" s="127"/>
      <c r="F165" s="127"/>
      <c r="G165" s="127"/>
      <c r="H165" s="17"/>
      <c r="I165" s="17"/>
      <c r="J165" s="17"/>
      <c r="K165" s="17"/>
      <c r="L165" s="17"/>
      <c r="M165" s="17"/>
      <c r="N165" s="17"/>
      <c r="O165" s="17"/>
      <c r="P165" s="17"/>
      <c r="Q165" s="48"/>
    </row>
    <row r="166" spans="1:17" ht="18">
      <c r="A166" s="229" t="s">
        <v>309</v>
      </c>
      <c r="B166" s="213"/>
      <c r="C166" s="213"/>
      <c r="D166" s="214"/>
      <c r="E166" s="214"/>
      <c r="F166" s="215"/>
      <c r="G166" s="214"/>
      <c r="H166" s="17"/>
      <c r="I166" s="17"/>
      <c r="J166" s="17"/>
      <c r="K166" s="376">
        <f>K155</f>
        <v>-41.977958580000006</v>
      </c>
      <c r="L166" s="214" t="s">
        <v>307</v>
      </c>
      <c r="M166" s="17"/>
      <c r="N166" s="17"/>
      <c r="O166" s="17"/>
      <c r="P166" s="376">
        <f>P155</f>
        <v>0.9283100000000001</v>
      </c>
      <c r="Q166" s="235" t="s">
        <v>307</v>
      </c>
    </row>
    <row r="167" spans="1:17" ht="18">
      <c r="A167" s="230"/>
      <c r="B167" s="216"/>
      <c r="C167" s="216"/>
      <c r="D167" s="212"/>
      <c r="E167" s="212"/>
      <c r="F167" s="217"/>
      <c r="G167" s="212"/>
      <c r="H167" s="17"/>
      <c r="I167" s="17"/>
      <c r="J167" s="17"/>
      <c r="K167" s="377"/>
      <c r="L167" s="212"/>
      <c r="M167" s="17"/>
      <c r="N167" s="17"/>
      <c r="O167" s="17"/>
      <c r="P167" s="377"/>
      <c r="Q167" s="236"/>
    </row>
    <row r="168" spans="1:17" ht="18">
      <c r="A168" s="231" t="s">
        <v>308</v>
      </c>
      <c r="B168" s="218"/>
      <c r="C168" s="44"/>
      <c r="D168" s="212"/>
      <c r="E168" s="212"/>
      <c r="F168" s="219"/>
      <c r="G168" s="214"/>
      <c r="H168" s="17"/>
      <c r="I168" s="17"/>
      <c r="J168" s="17"/>
      <c r="K168" s="377">
        <f>'STEPPED UP GENCO'!K43</f>
        <v>-6.255730564800001</v>
      </c>
      <c r="L168" s="214" t="s">
        <v>307</v>
      </c>
      <c r="M168" s="17"/>
      <c r="N168" s="17"/>
      <c r="O168" s="17"/>
      <c r="P168" s="377">
        <f>'STEPPED UP GENCO'!P43</f>
        <v>-0.0005200897999999996</v>
      </c>
      <c r="Q168" s="235" t="s">
        <v>307</v>
      </c>
    </row>
    <row r="169" spans="1:17" ht="12.75">
      <c r="A169" s="226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8"/>
    </row>
    <row r="170" spans="1:17" ht="12.75">
      <c r="A170" s="226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8"/>
    </row>
    <row r="171" spans="1:17" ht="12.75">
      <c r="A171" s="226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8"/>
    </row>
    <row r="172" spans="1:17" ht="20.25">
      <c r="A172" s="226"/>
      <c r="B172" s="17"/>
      <c r="C172" s="17"/>
      <c r="D172" s="17"/>
      <c r="E172" s="17"/>
      <c r="F172" s="17"/>
      <c r="G172" s="17"/>
      <c r="H172" s="213"/>
      <c r="I172" s="213"/>
      <c r="J172" s="232" t="s">
        <v>310</v>
      </c>
      <c r="K172" s="336">
        <f>SUM(K166:K171)</f>
        <v>-48.23368914480001</v>
      </c>
      <c r="L172" s="232" t="s">
        <v>307</v>
      </c>
      <c r="M172" s="127"/>
      <c r="N172" s="17"/>
      <c r="O172" s="17"/>
      <c r="P172" s="336">
        <f>SUM(P166:P171)</f>
        <v>0.9277899102000001</v>
      </c>
      <c r="Q172" s="356" t="s">
        <v>307</v>
      </c>
    </row>
    <row r="173" spans="1:17" ht="13.5" thickBot="1">
      <c r="A173" s="227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151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2" max="255" man="1"/>
    <brk id="95" max="255" man="1"/>
    <brk id="143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7"/>
  <sheetViews>
    <sheetView view="pageBreakPreview" zoomScale="85" zoomScaleNormal="70" zoomScaleSheetLayoutView="85" workbookViewId="0" topLeftCell="A1">
      <selection activeCell="Q180" sqref="Q180"/>
    </sheetView>
  </sheetViews>
  <sheetFormatPr defaultColWidth="9.140625" defaultRowHeight="12.75"/>
  <cols>
    <col min="1" max="1" width="7.421875" style="435" customWidth="1"/>
    <col min="2" max="2" width="29.57421875" style="435" customWidth="1"/>
    <col min="3" max="3" width="13.28125" style="435" customWidth="1"/>
    <col min="4" max="4" width="9.00390625" style="435" customWidth="1"/>
    <col min="5" max="5" width="16.57421875" style="435" customWidth="1"/>
    <col min="6" max="6" width="10.8515625" style="435" customWidth="1"/>
    <col min="7" max="7" width="14.00390625" style="435" customWidth="1"/>
    <col min="8" max="8" width="13.421875" style="435" customWidth="1"/>
    <col min="9" max="9" width="11.8515625" style="435" customWidth="1"/>
    <col min="10" max="10" width="16.28125" style="435" customWidth="1"/>
    <col min="11" max="11" width="15.7109375" style="435" customWidth="1"/>
    <col min="12" max="12" width="13.421875" style="435" customWidth="1"/>
    <col min="13" max="13" width="16.28125" style="435" customWidth="1"/>
    <col min="14" max="14" width="12.140625" style="435" customWidth="1"/>
    <col min="15" max="15" width="15.28125" style="435" customWidth="1"/>
    <col min="16" max="16" width="15.140625" style="435" customWidth="1"/>
    <col min="17" max="17" width="29.421875" style="435" customWidth="1"/>
    <col min="18" max="19" width="9.140625" style="435" hidden="1" customWidth="1"/>
    <col min="20" max="16384" width="9.140625" style="435" customWidth="1"/>
  </cols>
  <sheetData>
    <row r="1" spans="1:17" s="89" customFormat="1" ht="11.25" customHeight="1">
      <c r="A1" s="15" t="s">
        <v>218</v>
      </c>
      <c r="P1" s="790" t="str">
        <f>NDPL!$Q$1</f>
        <v>MARCH-2020</v>
      </c>
      <c r="Q1" s="790"/>
    </row>
    <row r="2" s="89" customFormat="1" ht="11.25" customHeight="1">
      <c r="A2" s="15" t="s">
        <v>219</v>
      </c>
    </row>
    <row r="3" s="89" customFormat="1" ht="11.25" customHeight="1">
      <c r="A3" s="15" t="s">
        <v>143</v>
      </c>
    </row>
    <row r="4" spans="1:16" s="89" customFormat="1" ht="11.25" customHeight="1" thickBot="1">
      <c r="A4" s="791" t="s">
        <v>179</v>
      </c>
      <c r="G4" s="93"/>
      <c r="H4" s="93"/>
      <c r="I4" s="788" t="s">
        <v>374</v>
      </c>
      <c r="J4" s="93"/>
      <c r="K4" s="93"/>
      <c r="L4" s="93"/>
      <c r="M4" s="93"/>
      <c r="N4" s="788" t="s">
        <v>375</v>
      </c>
      <c r="O4" s="93"/>
      <c r="P4" s="93"/>
    </row>
    <row r="5" spans="1:17" ht="36.75" customHeight="1" thickBot="1" thickTop="1">
      <c r="A5" s="493" t="s">
        <v>8</v>
      </c>
      <c r="B5" s="494" t="s">
        <v>9</v>
      </c>
      <c r="C5" s="495" t="s">
        <v>1</v>
      </c>
      <c r="D5" s="495" t="s">
        <v>2</v>
      </c>
      <c r="E5" s="495" t="s">
        <v>3</v>
      </c>
      <c r="F5" s="495" t="s">
        <v>10</v>
      </c>
      <c r="G5" s="493" t="str">
        <f>NDPL!G5</f>
        <v>FINAL READING 31/03/2020</v>
      </c>
      <c r="H5" s="495" t="str">
        <f>NDPL!H5</f>
        <v>INTIAL READING 01/03/2020</v>
      </c>
      <c r="I5" s="495" t="s">
        <v>4</v>
      </c>
      <c r="J5" s="495" t="s">
        <v>5</v>
      </c>
      <c r="K5" s="495" t="s">
        <v>6</v>
      </c>
      <c r="L5" s="493" t="str">
        <f>NDPL!G5</f>
        <v>FINAL READING 31/03/2020</v>
      </c>
      <c r="M5" s="495" t="str">
        <f>NDPL!H5</f>
        <v>INTIAL READING 01/03/2020</v>
      </c>
      <c r="N5" s="495" t="s">
        <v>4</v>
      </c>
      <c r="O5" s="495" t="s">
        <v>5</v>
      </c>
      <c r="P5" s="495" t="s">
        <v>6</v>
      </c>
      <c r="Q5" s="517" t="s">
        <v>288</v>
      </c>
    </row>
    <row r="6" ht="2.25" customHeight="1" hidden="1" thickBot="1" thickTop="1"/>
    <row r="7" spans="1:17" ht="16.5" customHeight="1" thickTop="1">
      <c r="A7" s="269"/>
      <c r="B7" s="270" t="s">
        <v>144</v>
      </c>
      <c r="C7" s="271"/>
      <c r="D7" s="35"/>
      <c r="E7" s="35"/>
      <c r="F7" s="35"/>
      <c r="G7" s="28"/>
      <c r="H7" s="447"/>
      <c r="I7" s="447"/>
      <c r="J7" s="447"/>
      <c r="K7" s="447"/>
      <c r="L7" s="448"/>
      <c r="M7" s="447"/>
      <c r="N7" s="447"/>
      <c r="O7" s="447"/>
      <c r="P7" s="447"/>
      <c r="Q7" s="523"/>
    </row>
    <row r="8" spans="1:17" ht="16.5" customHeight="1">
      <c r="A8" s="258">
        <v>1</v>
      </c>
      <c r="B8" s="297" t="s">
        <v>145</v>
      </c>
      <c r="C8" s="298">
        <v>4865170</v>
      </c>
      <c r="D8" s="121" t="s">
        <v>12</v>
      </c>
      <c r="E8" s="93" t="s">
        <v>325</v>
      </c>
      <c r="F8" s="305">
        <v>5000</v>
      </c>
      <c r="G8" s="325">
        <v>998940</v>
      </c>
      <c r="H8" s="326">
        <v>999021</v>
      </c>
      <c r="I8" s="307">
        <f aca="true" t="shared" si="0" ref="I8:I15">G8-H8</f>
        <v>-81</v>
      </c>
      <c r="J8" s="307">
        <f aca="true" t="shared" si="1" ref="J8:J15">$F8*I8</f>
        <v>-405000</v>
      </c>
      <c r="K8" s="307">
        <f aca="true" t="shared" si="2" ref="K8:K15">J8/1000000</f>
        <v>-0.405</v>
      </c>
      <c r="L8" s="325">
        <v>998833</v>
      </c>
      <c r="M8" s="326">
        <v>998833</v>
      </c>
      <c r="N8" s="307">
        <f aca="true" t="shared" si="3" ref="N8:N15">L8-M8</f>
        <v>0</v>
      </c>
      <c r="O8" s="307">
        <f aca="true" t="shared" si="4" ref="O8:O15">$F8*N8</f>
        <v>0</v>
      </c>
      <c r="P8" s="307">
        <f aca="true" t="shared" si="5" ref="P8:P15">O8/1000000</f>
        <v>0</v>
      </c>
      <c r="Q8" s="451"/>
    </row>
    <row r="9" spans="1:17" ht="16.5" customHeight="1">
      <c r="A9" s="258">
        <v>2</v>
      </c>
      <c r="B9" s="297" t="s">
        <v>146</v>
      </c>
      <c r="C9" s="298">
        <v>4865095</v>
      </c>
      <c r="D9" s="121" t="s">
        <v>12</v>
      </c>
      <c r="E9" s="93" t="s">
        <v>325</v>
      </c>
      <c r="F9" s="305">
        <v>1333.33</v>
      </c>
      <c r="G9" s="325">
        <v>980274</v>
      </c>
      <c r="H9" s="326">
        <v>980338</v>
      </c>
      <c r="I9" s="307">
        <f t="shared" si="0"/>
        <v>-64</v>
      </c>
      <c r="J9" s="307">
        <f t="shared" si="1"/>
        <v>-85333.12</v>
      </c>
      <c r="K9" s="307">
        <f t="shared" si="2"/>
        <v>-0.08533312</v>
      </c>
      <c r="L9" s="325">
        <v>670399</v>
      </c>
      <c r="M9" s="326">
        <v>670400</v>
      </c>
      <c r="N9" s="307">
        <f t="shared" si="3"/>
        <v>-1</v>
      </c>
      <c r="O9" s="307">
        <f t="shared" si="4"/>
        <v>-1333.33</v>
      </c>
      <c r="P9" s="449">
        <f t="shared" si="5"/>
        <v>-0.00133333</v>
      </c>
      <c r="Q9" s="457"/>
    </row>
    <row r="10" spans="1:17" ht="16.5" customHeight="1">
      <c r="A10" s="258">
        <v>3</v>
      </c>
      <c r="B10" s="297" t="s">
        <v>147</v>
      </c>
      <c r="C10" s="298">
        <v>4864812</v>
      </c>
      <c r="D10" s="121" t="s">
        <v>12</v>
      </c>
      <c r="E10" s="93" t="s">
        <v>325</v>
      </c>
      <c r="F10" s="305">
        <v>200</v>
      </c>
      <c r="G10" s="325">
        <v>990455</v>
      </c>
      <c r="H10" s="326">
        <v>991983</v>
      </c>
      <c r="I10" s="307">
        <f>G10-H10</f>
        <v>-1528</v>
      </c>
      <c r="J10" s="307">
        <f>$F10*I10</f>
        <v>-305600</v>
      </c>
      <c r="K10" s="307">
        <f>J10/1000000</f>
        <v>-0.3056</v>
      </c>
      <c r="L10" s="325">
        <v>2046</v>
      </c>
      <c r="M10" s="326">
        <v>2056</v>
      </c>
      <c r="N10" s="307">
        <f>L10-M10</f>
        <v>-10</v>
      </c>
      <c r="O10" s="307">
        <f>$F10*N10</f>
        <v>-2000</v>
      </c>
      <c r="P10" s="307">
        <f>O10/1000000</f>
        <v>-0.002</v>
      </c>
      <c r="Q10" s="452"/>
    </row>
    <row r="11" spans="1:17" ht="16.5" customHeight="1">
      <c r="A11" s="258">
        <v>4</v>
      </c>
      <c r="B11" s="297" t="s">
        <v>148</v>
      </c>
      <c r="C11" s="298">
        <v>4865127</v>
      </c>
      <c r="D11" s="121" t="s">
        <v>12</v>
      </c>
      <c r="E11" s="93" t="s">
        <v>325</v>
      </c>
      <c r="F11" s="305">
        <v>1333.33</v>
      </c>
      <c r="G11" s="325">
        <v>999838</v>
      </c>
      <c r="H11" s="326">
        <v>999943</v>
      </c>
      <c r="I11" s="307">
        <f t="shared" si="0"/>
        <v>-105</v>
      </c>
      <c r="J11" s="307">
        <f t="shared" si="1"/>
        <v>-139999.65</v>
      </c>
      <c r="K11" s="307">
        <f t="shared" si="2"/>
        <v>-0.13999965</v>
      </c>
      <c r="L11" s="325">
        <v>999750</v>
      </c>
      <c r="M11" s="326">
        <v>999749</v>
      </c>
      <c r="N11" s="307">
        <f t="shared" si="3"/>
        <v>1</v>
      </c>
      <c r="O11" s="307">
        <f t="shared" si="4"/>
        <v>1333.33</v>
      </c>
      <c r="P11" s="307">
        <f t="shared" si="5"/>
        <v>0.00133333</v>
      </c>
      <c r="Q11" s="672"/>
    </row>
    <row r="12" spans="1:17" ht="16.5" customHeight="1">
      <c r="A12" s="258">
        <v>5</v>
      </c>
      <c r="B12" s="297" t="s">
        <v>149</v>
      </c>
      <c r="C12" s="298">
        <v>4865177</v>
      </c>
      <c r="D12" s="121" t="s">
        <v>12</v>
      </c>
      <c r="E12" s="93" t="s">
        <v>325</v>
      </c>
      <c r="F12" s="305">
        <v>1500</v>
      </c>
      <c r="G12" s="325">
        <v>998891</v>
      </c>
      <c r="H12" s="326">
        <v>999030</v>
      </c>
      <c r="I12" s="307">
        <f t="shared" si="0"/>
        <v>-139</v>
      </c>
      <c r="J12" s="307">
        <f t="shared" si="1"/>
        <v>-208500</v>
      </c>
      <c r="K12" s="307">
        <f t="shared" si="2"/>
        <v>-0.2085</v>
      </c>
      <c r="L12" s="325">
        <v>999959</v>
      </c>
      <c r="M12" s="326">
        <v>999959</v>
      </c>
      <c r="N12" s="307">
        <f t="shared" si="3"/>
        <v>0</v>
      </c>
      <c r="O12" s="307">
        <f t="shared" si="4"/>
        <v>0</v>
      </c>
      <c r="P12" s="307">
        <f t="shared" si="5"/>
        <v>0</v>
      </c>
      <c r="Q12" s="764"/>
    </row>
    <row r="13" spans="1:17" ht="16.5" customHeight="1">
      <c r="A13" s="258">
        <v>6</v>
      </c>
      <c r="B13" s="297" t="s">
        <v>150</v>
      </c>
      <c r="C13" s="298">
        <v>4865111</v>
      </c>
      <c r="D13" s="121" t="s">
        <v>12</v>
      </c>
      <c r="E13" s="93" t="s">
        <v>325</v>
      </c>
      <c r="F13" s="305">
        <v>100</v>
      </c>
      <c r="G13" s="325">
        <v>16030</v>
      </c>
      <c r="H13" s="326">
        <v>16737</v>
      </c>
      <c r="I13" s="307">
        <f>G13-H13</f>
        <v>-707</v>
      </c>
      <c r="J13" s="307">
        <f t="shared" si="1"/>
        <v>-70700</v>
      </c>
      <c r="K13" s="307">
        <f t="shared" si="2"/>
        <v>-0.0707</v>
      </c>
      <c r="L13" s="325">
        <v>22422</v>
      </c>
      <c r="M13" s="326">
        <v>22428</v>
      </c>
      <c r="N13" s="307">
        <f>L13-M13</f>
        <v>-6</v>
      </c>
      <c r="O13" s="307">
        <f t="shared" si="4"/>
        <v>-600</v>
      </c>
      <c r="P13" s="307">
        <f t="shared" si="5"/>
        <v>-0.0006</v>
      </c>
      <c r="Q13" s="452"/>
    </row>
    <row r="14" spans="1:17" ht="16.5" customHeight="1">
      <c r="A14" s="258">
        <v>7</v>
      </c>
      <c r="B14" s="297" t="s">
        <v>151</v>
      </c>
      <c r="C14" s="298">
        <v>4865140</v>
      </c>
      <c r="D14" s="121" t="s">
        <v>12</v>
      </c>
      <c r="E14" s="93" t="s">
        <v>325</v>
      </c>
      <c r="F14" s="305">
        <v>75</v>
      </c>
      <c r="G14" s="325">
        <v>631421</v>
      </c>
      <c r="H14" s="326">
        <v>639926</v>
      </c>
      <c r="I14" s="307">
        <f t="shared" si="0"/>
        <v>-8505</v>
      </c>
      <c r="J14" s="307">
        <f t="shared" si="1"/>
        <v>-637875</v>
      </c>
      <c r="K14" s="307">
        <f t="shared" si="2"/>
        <v>-0.637875</v>
      </c>
      <c r="L14" s="325">
        <v>980276</v>
      </c>
      <c r="M14" s="326">
        <v>980273</v>
      </c>
      <c r="N14" s="307">
        <f t="shared" si="3"/>
        <v>3</v>
      </c>
      <c r="O14" s="307">
        <f t="shared" si="4"/>
        <v>225</v>
      </c>
      <c r="P14" s="307">
        <f t="shared" si="5"/>
        <v>0.000225</v>
      </c>
      <c r="Q14" s="451"/>
    </row>
    <row r="15" spans="1:17" ht="16.5" customHeight="1">
      <c r="A15" s="258">
        <v>8</v>
      </c>
      <c r="B15" s="717" t="s">
        <v>152</v>
      </c>
      <c r="C15" s="298">
        <v>4865134</v>
      </c>
      <c r="D15" s="121" t="s">
        <v>12</v>
      </c>
      <c r="E15" s="93" t="s">
        <v>325</v>
      </c>
      <c r="F15" s="305">
        <v>75</v>
      </c>
      <c r="G15" s="325">
        <v>979588</v>
      </c>
      <c r="H15" s="326">
        <v>982077</v>
      </c>
      <c r="I15" s="307">
        <f t="shared" si="0"/>
        <v>-2489</v>
      </c>
      <c r="J15" s="307">
        <f t="shared" si="1"/>
        <v>-186675</v>
      </c>
      <c r="K15" s="307">
        <f t="shared" si="2"/>
        <v>-0.186675</v>
      </c>
      <c r="L15" s="325">
        <v>18267</v>
      </c>
      <c r="M15" s="326">
        <v>18269</v>
      </c>
      <c r="N15" s="307">
        <f t="shared" si="3"/>
        <v>-2</v>
      </c>
      <c r="O15" s="307">
        <f t="shared" si="4"/>
        <v>-150</v>
      </c>
      <c r="P15" s="307">
        <f t="shared" si="5"/>
        <v>-0.00015</v>
      </c>
      <c r="Q15" s="452"/>
    </row>
    <row r="16" spans="1:17" ht="16.5" customHeight="1">
      <c r="A16" s="258">
        <v>9</v>
      </c>
      <c r="B16" s="297" t="s">
        <v>153</v>
      </c>
      <c r="C16" s="298">
        <v>4865183</v>
      </c>
      <c r="D16" s="121" t="s">
        <v>12</v>
      </c>
      <c r="E16" s="93" t="s">
        <v>325</v>
      </c>
      <c r="F16" s="305">
        <v>900</v>
      </c>
      <c r="G16" s="325">
        <v>999040</v>
      </c>
      <c r="H16" s="326">
        <v>999426</v>
      </c>
      <c r="I16" s="307">
        <f>G16-H16</f>
        <v>-386</v>
      </c>
      <c r="J16" s="307">
        <f>$F16*I16</f>
        <v>-347400</v>
      </c>
      <c r="K16" s="307">
        <f>J16/1000000</f>
        <v>-0.3474</v>
      </c>
      <c r="L16" s="325">
        <v>999917</v>
      </c>
      <c r="M16" s="326">
        <v>999919</v>
      </c>
      <c r="N16" s="307">
        <f>L16-M16</f>
        <v>-2</v>
      </c>
      <c r="O16" s="307">
        <f>$F16*N16</f>
        <v>-1800</v>
      </c>
      <c r="P16" s="307">
        <f>O16/1000000</f>
        <v>-0.0018</v>
      </c>
      <c r="Q16" s="457"/>
    </row>
    <row r="17" spans="1:17" ht="16.5" customHeight="1">
      <c r="A17" s="258">
        <v>10</v>
      </c>
      <c r="B17" s="297" t="s">
        <v>454</v>
      </c>
      <c r="C17" s="298">
        <v>4865130</v>
      </c>
      <c r="D17" s="121" t="s">
        <v>12</v>
      </c>
      <c r="E17" s="93" t="s">
        <v>325</v>
      </c>
      <c r="F17" s="305">
        <v>100</v>
      </c>
      <c r="G17" s="325">
        <v>995986</v>
      </c>
      <c r="H17" s="326">
        <v>997054</v>
      </c>
      <c r="I17" s="307">
        <f>G17-H17</f>
        <v>-1068</v>
      </c>
      <c r="J17" s="307">
        <f>$F17*I17</f>
        <v>-106800</v>
      </c>
      <c r="K17" s="307">
        <f>J17/1000000</f>
        <v>-0.1068</v>
      </c>
      <c r="L17" s="325">
        <v>265420</v>
      </c>
      <c r="M17" s="326">
        <v>265421</v>
      </c>
      <c r="N17" s="307">
        <f>L17-M17</f>
        <v>-1</v>
      </c>
      <c r="O17" s="307">
        <f>$F17*N17</f>
        <v>-100</v>
      </c>
      <c r="P17" s="307">
        <f>O17/1000000</f>
        <v>-0.0001</v>
      </c>
      <c r="Q17" s="457"/>
    </row>
    <row r="18" spans="1:17" ht="16.5" customHeight="1">
      <c r="A18" s="258"/>
      <c r="B18" s="299" t="s">
        <v>154</v>
      </c>
      <c r="C18" s="298"/>
      <c r="D18" s="121"/>
      <c r="E18" s="121"/>
      <c r="F18" s="305"/>
      <c r="G18" s="402"/>
      <c r="H18" s="403"/>
      <c r="I18" s="307"/>
      <c r="J18" s="307"/>
      <c r="K18" s="569"/>
      <c r="L18" s="325"/>
      <c r="M18" s="326"/>
      <c r="N18" s="307"/>
      <c r="O18" s="307"/>
      <c r="P18" s="569"/>
      <c r="Q18" s="452"/>
    </row>
    <row r="19" spans="1:17" ht="16.5" customHeight="1">
      <c r="A19" s="258">
        <v>11</v>
      </c>
      <c r="B19" s="297" t="s">
        <v>15</v>
      </c>
      <c r="C19" s="298">
        <v>5128454</v>
      </c>
      <c r="D19" s="121" t="s">
        <v>12</v>
      </c>
      <c r="E19" s="93" t="s">
        <v>325</v>
      </c>
      <c r="F19" s="305">
        <v>-500</v>
      </c>
      <c r="G19" s="325">
        <v>16168</v>
      </c>
      <c r="H19" s="326">
        <v>16168</v>
      </c>
      <c r="I19" s="307">
        <v>0</v>
      </c>
      <c r="J19" s="307">
        <v>0</v>
      </c>
      <c r="K19" s="307">
        <v>0</v>
      </c>
      <c r="L19" s="325">
        <v>988296</v>
      </c>
      <c r="M19" s="326">
        <v>988296</v>
      </c>
      <c r="N19" s="307">
        <v>0</v>
      </c>
      <c r="O19" s="307">
        <v>0</v>
      </c>
      <c r="P19" s="307">
        <v>0</v>
      </c>
      <c r="Q19" s="452"/>
    </row>
    <row r="20" spans="1:17" ht="16.5" customHeight="1">
      <c r="A20" s="258">
        <v>12</v>
      </c>
      <c r="B20" s="274" t="s">
        <v>16</v>
      </c>
      <c r="C20" s="298">
        <v>4865025</v>
      </c>
      <c r="D20" s="81" t="s">
        <v>12</v>
      </c>
      <c r="E20" s="93" t="s">
        <v>325</v>
      </c>
      <c r="F20" s="305">
        <v>-1000</v>
      </c>
      <c r="G20" s="325">
        <v>13752</v>
      </c>
      <c r="H20" s="326">
        <v>12664</v>
      </c>
      <c r="I20" s="307">
        <f>G20-H20</f>
        <v>1088</v>
      </c>
      <c r="J20" s="307">
        <f>$F20*I20</f>
        <v>-1088000</v>
      </c>
      <c r="K20" s="307">
        <f>J20/1000000</f>
        <v>-1.088</v>
      </c>
      <c r="L20" s="325">
        <v>996565</v>
      </c>
      <c r="M20" s="326">
        <v>996565</v>
      </c>
      <c r="N20" s="307">
        <f>L20-M20</f>
        <v>0</v>
      </c>
      <c r="O20" s="307">
        <f>$F20*N20</f>
        <v>0</v>
      </c>
      <c r="P20" s="307">
        <f>O20/1000000</f>
        <v>0</v>
      </c>
      <c r="Q20" s="452"/>
    </row>
    <row r="21" spans="1:17" ht="16.5" customHeight="1">
      <c r="A21" s="258">
        <v>13</v>
      </c>
      <c r="B21" s="297" t="s">
        <v>17</v>
      </c>
      <c r="C21" s="298">
        <v>5128433</v>
      </c>
      <c r="D21" s="121" t="s">
        <v>12</v>
      </c>
      <c r="E21" s="93" t="s">
        <v>325</v>
      </c>
      <c r="F21" s="305">
        <v>-2000</v>
      </c>
      <c r="G21" s="325">
        <v>2582</v>
      </c>
      <c r="H21" s="326">
        <v>2393</v>
      </c>
      <c r="I21" s="307">
        <f>G21-H21</f>
        <v>189</v>
      </c>
      <c r="J21" s="307">
        <f>$F21*I21</f>
        <v>-378000</v>
      </c>
      <c r="K21" s="307">
        <f>J21/1000000</f>
        <v>-0.378</v>
      </c>
      <c r="L21" s="325">
        <v>997717</v>
      </c>
      <c r="M21" s="326">
        <v>997716</v>
      </c>
      <c r="N21" s="307">
        <f>L21-M21</f>
        <v>1</v>
      </c>
      <c r="O21" s="307">
        <f>$F21*N21</f>
        <v>-2000</v>
      </c>
      <c r="P21" s="307">
        <f>O21/1000000</f>
        <v>-0.002</v>
      </c>
      <c r="Q21" s="452"/>
    </row>
    <row r="22" spans="1:17" ht="16.5" customHeight="1">
      <c r="A22" s="258">
        <v>14</v>
      </c>
      <c r="B22" s="297" t="s">
        <v>155</v>
      </c>
      <c r="C22" s="298">
        <v>4902499</v>
      </c>
      <c r="D22" s="121" t="s">
        <v>12</v>
      </c>
      <c r="E22" s="93" t="s">
        <v>325</v>
      </c>
      <c r="F22" s="305">
        <v>-1000</v>
      </c>
      <c r="G22" s="325">
        <v>16028</v>
      </c>
      <c r="H22" s="326">
        <v>15311</v>
      </c>
      <c r="I22" s="307">
        <f>G22-H22</f>
        <v>717</v>
      </c>
      <c r="J22" s="307">
        <f>$F22*I22</f>
        <v>-717000</v>
      </c>
      <c r="K22" s="307">
        <f>J22/1000000</f>
        <v>-0.717</v>
      </c>
      <c r="L22" s="325">
        <v>996678</v>
      </c>
      <c r="M22" s="326">
        <v>996678</v>
      </c>
      <c r="N22" s="307">
        <f>L22-M22</f>
        <v>0</v>
      </c>
      <c r="O22" s="307">
        <f>$F22*N22</f>
        <v>0</v>
      </c>
      <c r="P22" s="307">
        <f>O22/1000000</f>
        <v>0</v>
      </c>
      <c r="Q22" s="452"/>
    </row>
    <row r="23" spans="1:17" ht="16.5" customHeight="1">
      <c r="A23" s="258">
        <v>15</v>
      </c>
      <c r="B23" s="297" t="s">
        <v>413</v>
      </c>
      <c r="C23" s="298">
        <v>5295169</v>
      </c>
      <c r="D23" s="121" t="s">
        <v>12</v>
      </c>
      <c r="E23" s="93" t="s">
        <v>325</v>
      </c>
      <c r="F23" s="305">
        <v>-1000</v>
      </c>
      <c r="G23" s="325">
        <v>977392</v>
      </c>
      <c r="H23" s="326">
        <v>976966</v>
      </c>
      <c r="I23" s="326">
        <f>G23-H23</f>
        <v>426</v>
      </c>
      <c r="J23" s="326">
        <f>$F23*I23</f>
        <v>-426000</v>
      </c>
      <c r="K23" s="326">
        <f>J23/1000000</f>
        <v>-0.426</v>
      </c>
      <c r="L23" s="325">
        <v>990748</v>
      </c>
      <c r="M23" s="326">
        <v>990629</v>
      </c>
      <c r="N23" s="326">
        <f>L23-M23</f>
        <v>119</v>
      </c>
      <c r="O23" s="326">
        <f>$F23*N23</f>
        <v>-119000</v>
      </c>
      <c r="P23" s="326">
        <f>O23/1000000</f>
        <v>-0.119</v>
      </c>
      <c r="Q23" s="452"/>
    </row>
    <row r="24" spans="2:17" ht="16.5" customHeight="1">
      <c r="B24" s="299" t="s">
        <v>156</v>
      </c>
      <c r="C24" s="298"/>
      <c r="D24" s="121"/>
      <c r="E24" s="121"/>
      <c r="F24" s="305"/>
      <c r="G24" s="325"/>
      <c r="H24" s="326"/>
      <c r="I24" s="307"/>
      <c r="J24" s="307"/>
      <c r="K24" s="307"/>
      <c r="L24" s="325"/>
      <c r="M24" s="326"/>
      <c r="N24" s="307"/>
      <c r="O24" s="307"/>
      <c r="P24" s="307"/>
      <c r="Q24" s="452"/>
    </row>
    <row r="25" spans="1:17" ht="16.5" customHeight="1">
      <c r="A25" s="258">
        <v>16</v>
      </c>
      <c r="B25" s="297" t="s">
        <v>15</v>
      </c>
      <c r="C25" s="298">
        <v>5295164</v>
      </c>
      <c r="D25" s="121" t="s">
        <v>12</v>
      </c>
      <c r="E25" s="93" t="s">
        <v>325</v>
      </c>
      <c r="F25" s="305">
        <v>-1000</v>
      </c>
      <c r="G25" s="325">
        <v>75038</v>
      </c>
      <c r="H25" s="326">
        <v>72383</v>
      </c>
      <c r="I25" s="307">
        <f>G25-H25</f>
        <v>2655</v>
      </c>
      <c r="J25" s="307">
        <f>$F25*I25</f>
        <v>-2655000</v>
      </c>
      <c r="K25" s="307">
        <f>J25/1000000</f>
        <v>-2.655</v>
      </c>
      <c r="L25" s="325">
        <v>998899</v>
      </c>
      <c r="M25" s="326">
        <v>998899</v>
      </c>
      <c r="N25" s="307">
        <f>L25-M25</f>
        <v>0</v>
      </c>
      <c r="O25" s="307">
        <f>$F25*N25</f>
        <v>0</v>
      </c>
      <c r="P25" s="307">
        <f>O25/1000000</f>
        <v>0</v>
      </c>
      <c r="Q25" s="467"/>
    </row>
    <row r="26" spans="1:17" ht="16.5" customHeight="1">
      <c r="A26" s="258">
        <v>17</v>
      </c>
      <c r="B26" s="297" t="s">
        <v>16</v>
      </c>
      <c r="C26" s="298">
        <v>5129959</v>
      </c>
      <c r="D26" s="121" t="s">
        <v>12</v>
      </c>
      <c r="E26" s="93" t="s">
        <v>325</v>
      </c>
      <c r="F26" s="305">
        <v>-500</v>
      </c>
      <c r="G26" s="325">
        <v>69901</v>
      </c>
      <c r="H26" s="326">
        <v>67012</v>
      </c>
      <c r="I26" s="326">
        <f>G26-H26</f>
        <v>2889</v>
      </c>
      <c r="J26" s="326">
        <f>$F26*I26</f>
        <v>-1444500</v>
      </c>
      <c r="K26" s="326">
        <f>J26/1000000</f>
        <v>-1.4445</v>
      </c>
      <c r="L26" s="325">
        <v>34212</v>
      </c>
      <c r="M26" s="326">
        <v>34199</v>
      </c>
      <c r="N26" s="326">
        <f>L26-M26</f>
        <v>13</v>
      </c>
      <c r="O26" s="326">
        <f>$F26*N26</f>
        <v>-6500</v>
      </c>
      <c r="P26" s="326">
        <f>O26/1000000</f>
        <v>-0.0065</v>
      </c>
      <c r="Q26" s="467"/>
    </row>
    <row r="27" spans="1:17" ht="16.5" customHeight="1">
      <c r="A27" s="258">
        <v>18</v>
      </c>
      <c r="B27" s="297" t="s">
        <v>17</v>
      </c>
      <c r="C27" s="298">
        <v>4864988</v>
      </c>
      <c r="D27" s="121" t="s">
        <v>12</v>
      </c>
      <c r="E27" s="93" t="s">
        <v>325</v>
      </c>
      <c r="F27" s="305">
        <v>-2000</v>
      </c>
      <c r="G27" s="325">
        <v>16092</v>
      </c>
      <c r="H27" s="326">
        <v>14836</v>
      </c>
      <c r="I27" s="307">
        <f>G27-H27</f>
        <v>1256</v>
      </c>
      <c r="J27" s="307">
        <f>$F27*I27</f>
        <v>-2512000</v>
      </c>
      <c r="K27" s="307">
        <f>J27/1000000</f>
        <v>-2.512</v>
      </c>
      <c r="L27" s="325">
        <v>998244</v>
      </c>
      <c r="M27" s="326">
        <v>998244</v>
      </c>
      <c r="N27" s="307">
        <f>L27-M27</f>
        <v>0</v>
      </c>
      <c r="O27" s="307">
        <f>$F27*N27</f>
        <v>0</v>
      </c>
      <c r="P27" s="307">
        <f>O27/1000000</f>
        <v>0</v>
      </c>
      <c r="Q27" s="467"/>
    </row>
    <row r="28" spans="1:17" ht="17.25" customHeight="1">
      <c r="A28" s="258">
        <v>19</v>
      </c>
      <c r="B28" s="297" t="s">
        <v>155</v>
      </c>
      <c r="C28" s="298">
        <v>5295572</v>
      </c>
      <c r="D28" s="121" t="s">
        <v>12</v>
      </c>
      <c r="E28" s="93" t="s">
        <v>325</v>
      </c>
      <c r="F28" s="305">
        <v>-1000</v>
      </c>
      <c r="G28" s="325">
        <v>8314</v>
      </c>
      <c r="H28" s="326">
        <v>8374</v>
      </c>
      <c r="I28" s="326">
        <f>G28-H28</f>
        <v>-60</v>
      </c>
      <c r="J28" s="326">
        <f>$F28*I28</f>
        <v>60000</v>
      </c>
      <c r="K28" s="326">
        <f>J28/1000000</f>
        <v>0.06</v>
      </c>
      <c r="L28" s="325">
        <v>815146</v>
      </c>
      <c r="M28" s="326">
        <v>815146</v>
      </c>
      <c r="N28" s="326">
        <f>L28-M28</f>
        <v>0</v>
      </c>
      <c r="O28" s="326">
        <f>$F28*N28</f>
        <v>0</v>
      </c>
      <c r="P28" s="326">
        <f>O28/1000000</f>
        <v>0</v>
      </c>
      <c r="Q28" s="467"/>
    </row>
    <row r="29" spans="1:17" ht="17.25" customHeight="1">
      <c r="A29" s="273"/>
      <c r="B29" s="297"/>
      <c r="C29" s="298"/>
      <c r="D29" s="121"/>
      <c r="E29" s="93"/>
      <c r="F29" s="305">
        <v>-1000</v>
      </c>
      <c r="G29" s="325">
        <v>18645</v>
      </c>
      <c r="H29" s="326">
        <v>19415</v>
      </c>
      <c r="I29" s="326">
        <f>G29-H29</f>
        <v>-770</v>
      </c>
      <c r="J29" s="326">
        <f>$F29*I29</f>
        <v>770000</v>
      </c>
      <c r="K29" s="326">
        <f>J29/1000000</f>
        <v>0.77</v>
      </c>
      <c r="L29" s="325"/>
      <c r="M29" s="326"/>
      <c r="N29" s="326"/>
      <c r="O29" s="326"/>
      <c r="P29" s="326"/>
      <c r="Q29" s="467"/>
    </row>
    <row r="30" spans="2:17" ht="17.25" customHeight="1">
      <c r="B30" s="299" t="s">
        <v>425</v>
      </c>
      <c r="C30" s="298"/>
      <c r="D30" s="121"/>
      <c r="E30" s="93"/>
      <c r="F30" s="305"/>
      <c r="G30" s="325"/>
      <c r="H30" s="326"/>
      <c r="I30" s="326"/>
      <c r="J30" s="326"/>
      <c r="K30" s="326"/>
      <c r="L30" s="325"/>
      <c r="M30" s="326"/>
      <c r="N30" s="326"/>
      <c r="O30" s="326"/>
      <c r="P30" s="326"/>
      <c r="Q30" s="467"/>
    </row>
    <row r="31" spans="1:17" ht="17.25" customHeight="1">
      <c r="A31" s="258">
        <v>20</v>
      </c>
      <c r="B31" s="297" t="s">
        <v>15</v>
      </c>
      <c r="C31" s="298">
        <v>5128451</v>
      </c>
      <c r="D31" s="121" t="s">
        <v>12</v>
      </c>
      <c r="E31" s="93" t="s">
        <v>325</v>
      </c>
      <c r="F31" s="305">
        <v>-1000</v>
      </c>
      <c r="G31" s="325">
        <v>12620</v>
      </c>
      <c r="H31" s="326">
        <v>9029</v>
      </c>
      <c r="I31" s="307">
        <f>G31-H31</f>
        <v>3591</v>
      </c>
      <c r="J31" s="307">
        <f>$F31*I31</f>
        <v>-3591000</v>
      </c>
      <c r="K31" s="307">
        <f>J31/1000000</f>
        <v>-3.591</v>
      </c>
      <c r="L31" s="325">
        <v>995</v>
      </c>
      <c r="M31" s="326">
        <v>995</v>
      </c>
      <c r="N31" s="307">
        <f>L31-M31</f>
        <v>0</v>
      </c>
      <c r="O31" s="307">
        <f>$F31*N31</f>
        <v>0</v>
      </c>
      <c r="P31" s="307">
        <f>O31/1000000</f>
        <v>0</v>
      </c>
      <c r="Q31" s="467"/>
    </row>
    <row r="32" spans="1:17" ht="17.25" customHeight="1">
      <c r="A32" s="258">
        <v>21</v>
      </c>
      <c r="B32" s="297" t="s">
        <v>16</v>
      </c>
      <c r="C32" s="298">
        <v>5128459</v>
      </c>
      <c r="D32" s="121" t="s">
        <v>12</v>
      </c>
      <c r="E32" s="93" t="s">
        <v>325</v>
      </c>
      <c r="F32" s="305">
        <v>-800</v>
      </c>
      <c r="G32" s="325">
        <v>59650</v>
      </c>
      <c r="H32" s="326">
        <v>56457</v>
      </c>
      <c r="I32" s="307">
        <f>G32-H32</f>
        <v>3193</v>
      </c>
      <c r="J32" s="307">
        <f>$F32*I32</f>
        <v>-2554400</v>
      </c>
      <c r="K32" s="307">
        <f>J32/1000000</f>
        <v>-2.5544</v>
      </c>
      <c r="L32" s="325">
        <v>998423</v>
      </c>
      <c r="M32" s="326">
        <v>998423</v>
      </c>
      <c r="N32" s="307">
        <f>L32-M32</f>
        <v>0</v>
      </c>
      <c r="O32" s="307">
        <f>$F32*N32</f>
        <v>0</v>
      </c>
      <c r="P32" s="307">
        <f>O32/1000000</f>
        <v>0</v>
      </c>
      <c r="Q32" s="467"/>
    </row>
    <row r="33" spans="1:17" ht="17.25" customHeight="1">
      <c r="A33" s="258"/>
      <c r="B33" s="272" t="s">
        <v>157</v>
      </c>
      <c r="C33" s="298"/>
      <c r="D33" s="81"/>
      <c r="E33" s="81"/>
      <c r="F33" s="305"/>
      <c r="G33" s="325"/>
      <c r="H33" s="326"/>
      <c r="I33" s="307"/>
      <c r="J33" s="307"/>
      <c r="K33" s="307"/>
      <c r="L33" s="325"/>
      <c r="M33" s="326"/>
      <c r="N33" s="307"/>
      <c r="O33" s="307"/>
      <c r="P33" s="307"/>
      <c r="Q33" s="452"/>
    </row>
    <row r="34" spans="1:17" ht="18.75" customHeight="1">
      <c r="A34" s="258">
        <v>22</v>
      </c>
      <c r="B34" s="297" t="s">
        <v>15</v>
      </c>
      <c r="C34" s="298">
        <v>5295151</v>
      </c>
      <c r="D34" s="121" t="s">
        <v>12</v>
      </c>
      <c r="E34" s="93" t="s">
        <v>325</v>
      </c>
      <c r="F34" s="305">
        <v>-1000</v>
      </c>
      <c r="G34" s="325">
        <v>996329</v>
      </c>
      <c r="H34" s="326">
        <v>997665</v>
      </c>
      <c r="I34" s="307">
        <f aca="true" t="shared" si="6" ref="I34:I44">G34-H34</f>
        <v>-1336</v>
      </c>
      <c r="J34" s="307">
        <f aca="true" t="shared" si="7" ref="J34:J44">$F34*I34</f>
        <v>1336000</v>
      </c>
      <c r="K34" s="307">
        <f aca="true" t="shared" si="8" ref="K34:K44">J34/1000000</f>
        <v>1.336</v>
      </c>
      <c r="L34" s="325">
        <v>961315</v>
      </c>
      <c r="M34" s="326">
        <v>961315</v>
      </c>
      <c r="N34" s="307">
        <f aca="true" t="shared" si="9" ref="N34:N44">L34-M34</f>
        <v>0</v>
      </c>
      <c r="O34" s="307">
        <f aca="true" t="shared" si="10" ref="O34:O44">$F34*N34</f>
        <v>0</v>
      </c>
      <c r="P34" s="307">
        <f aca="true" t="shared" si="11" ref="P34:P44">O34/1000000</f>
        <v>0</v>
      </c>
      <c r="Q34" s="462"/>
    </row>
    <row r="35" spans="1:17" ht="17.25" customHeight="1">
      <c r="A35" s="258">
        <v>23</v>
      </c>
      <c r="B35" s="297" t="s">
        <v>16</v>
      </c>
      <c r="C35" s="298">
        <v>4865036</v>
      </c>
      <c r="D35" s="121" t="s">
        <v>12</v>
      </c>
      <c r="E35" s="93" t="s">
        <v>325</v>
      </c>
      <c r="F35" s="305">
        <v>-1000</v>
      </c>
      <c r="G35" s="325">
        <v>985042</v>
      </c>
      <c r="H35" s="326">
        <v>985042</v>
      </c>
      <c r="I35" s="307">
        <f>G35-H35</f>
        <v>0</v>
      </c>
      <c r="J35" s="307">
        <f>$F35*I35</f>
        <v>0</v>
      </c>
      <c r="K35" s="307">
        <f>J35/1000000</f>
        <v>0</v>
      </c>
      <c r="L35" s="325">
        <v>992660</v>
      </c>
      <c r="M35" s="326">
        <v>992660</v>
      </c>
      <c r="N35" s="307">
        <f>L35-M35</f>
        <v>0</v>
      </c>
      <c r="O35" s="307">
        <f>$F35*N35</f>
        <v>0</v>
      </c>
      <c r="P35" s="307">
        <f>O35/1000000</f>
        <v>0</v>
      </c>
      <c r="Q35" s="452"/>
    </row>
    <row r="36" spans="1:17" ht="15.75" customHeight="1">
      <c r="A36" s="258">
        <v>24</v>
      </c>
      <c r="B36" s="297" t="s">
        <v>17</v>
      </c>
      <c r="C36" s="298">
        <v>5295147</v>
      </c>
      <c r="D36" s="121" t="s">
        <v>12</v>
      </c>
      <c r="E36" s="93" t="s">
        <v>325</v>
      </c>
      <c r="F36" s="305">
        <v>-2000</v>
      </c>
      <c r="G36" s="325">
        <v>940093</v>
      </c>
      <c r="H36" s="326">
        <v>941624</v>
      </c>
      <c r="I36" s="307">
        <f t="shared" si="6"/>
        <v>-1531</v>
      </c>
      <c r="J36" s="307">
        <f t="shared" si="7"/>
        <v>3062000</v>
      </c>
      <c r="K36" s="307">
        <f t="shared" si="8"/>
        <v>3.062</v>
      </c>
      <c r="L36" s="325">
        <v>984025</v>
      </c>
      <c r="M36" s="326">
        <v>984025</v>
      </c>
      <c r="N36" s="307">
        <f t="shared" si="9"/>
        <v>0</v>
      </c>
      <c r="O36" s="307">
        <f t="shared" si="10"/>
        <v>0</v>
      </c>
      <c r="P36" s="307">
        <f t="shared" si="11"/>
        <v>0</v>
      </c>
      <c r="Q36" s="467"/>
    </row>
    <row r="37" spans="1:17" ht="15.75" customHeight="1">
      <c r="A37" s="258">
        <v>25</v>
      </c>
      <c r="B37" s="274" t="s">
        <v>155</v>
      </c>
      <c r="C37" s="298">
        <v>4865001</v>
      </c>
      <c r="D37" s="81" t="s">
        <v>12</v>
      </c>
      <c r="E37" s="93" t="s">
        <v>325</v>
      </c>
      <c r="F37" s="305">
        <v>-1000</v>
      </c>
      <c r="G37" s="325">
        <v>8988</v>
      </c>
      <c r="H37" s="326">
        <v>5640</v>
      </c>
      <c r="I37" s="307">
        <f t="shared" si="6"/>
        <v>3348</v>
      </c>
      <c r="J37" s="307">
        <f t="shared" si="7"/>
        <v>-3348000</v>
      </c>
      <c r="K37" s="307">
        <f t="shared" si="8"/>
        <v>-3.348</v>
      </c>
      <c r="L37" s="325">
        <v>997296</v>
      </c>
      <c r="M37" s="326">
        <v>997296</v>
      </c>
      <c r="N37" s="307">
        <f t="shared" si="9"/>
        <v>0</v>
      </c>
      <c r="O37" s="307">
        <f t="shared" si="10"/>
        <v>0</v>
      </c>
      <c r="P37" s="307">
        <f t="shared" si="11"/>
        <v>0</v>
      </c>
      <c r="Q37" s="731"/>
    </row>
    <row r="38" spans="2:17" ht="15.75" customHeight="1">
      <c r="B38" s="272" t="s">
        <v>444</v>
      </c>
      <c r="C38" s="298"/>
      <c r="D38" s="81"/>
      <c r="E38" s="93"/>
      <c r="F38" s="305"/>
      <c r="G38" s="325"/>
      <c r="H38" s="326"/>
      <c r="I38" s="307"/>
      <c r="J38" s="307"/>
      <c r="K38" s="307"/>
      <c r="L38" s="325"/>
      <c r="M38" s="326"/>
      <c r="N38" s="307"/>
      <c r="O38" s="307"/>
      <c r="P38" s="307"/>
      <c r="Q38" s="731"/>
    </row>
    <row r="39" spans="1:17" ht="15.75" customHeight="1">
      <c r="A39" s="258">
        <v>26</v>
      </c>
      <c r="B39" s="274" t="s">
        <v>445</v>
      </c>
      <c r="C39" s="298">
        <v>5295131</v>
      </c>
      <c r="D39" s="81" t="s">
        <v>12</v>
      </c>
      <c r="E39" s="93" t="s">
        <v>325</v>
      </c>
      <c r="F39" s="305">
        <v>-1000</v>
      </c>
      <c r="G39" s="325">
        <v>4866</v>
      </c>
      <c r="H39" s="326">
        <v>4751</v>
      </c>
      <c r="I39" s="307">
        <f t="shared" si="6"/>
        <v>115</v>
      </c>
      <c r="J39" s="307">
        <f t="shared" si="7"/>
        <v>-115000</v>
      </c>
      <c r="K39" s="307">
        <f t="shared" si="8"/>
        <v>-0.115</v>
      </c>
      <c r="L39" s="325">
        <v>999953</v>
      </c>
      <c r="M39" s="326">
        <v>999950</v>
      </c>
      <c r="N39" s="307">
        <f t="shared" si="9"/>
        <v>3</v>
      </c>
      <c r="O39" s="307">
        <f t="shared" si="10"/>
        <v>-3000</v>
      </c>
      <c r="P39" s="307">
        <f t="shared" si="11"/>
        <v>-0.003</v>
      </c>
      <c r="Q39" s="731"/>
    </row>
    <row r="40" spans="1:17" ht="15.75" customHeight="1">
      <c r="A40" s="258">
        <v>27</v>
      </c>
      <c r="B40" s="274" t="s">
        <v>446</v>
      </c>
      <c r="C40" s="298">
        <v>5295139</v>
      </c>
      <c r="D40" s="81" t="s">
        <v>12</v>
      </c>
      <c r="E40" s="93" t="s">
        <v>325</v>
      </c>
      <c r="F40" s="305">
        <v>-1000</v>
      </c>
      <c r="G40" s="325">
        <v>1248</v>
      </c>
      <c r="H40" s="326">
        <v>1188</v>
      </c>
      <c r="I40" s="307">
        <f t="shared" si="6"/>
        <v>60</v>
      </c>
      <c r="J40" s="307">
        <f t="shared" si="7"/>
        <v>-60000</v>
      </c>
      <c r="K40" s="307">
        <f t="shared" si="8"/>
        <v>-0.06</v>
      </c>
      <c r="L40" s="325">
        <v>29</v>
      </c>
      <c r="M40" s="326">
        <v>29</v>
      </c>
      <c r="N40" s="307">
        <f t="shared" si="9"/>
        <v>0</v>
      </c>
      <c r="O40" s="307">
        <f t="shared" si="10"/>
        <v>0</v>
      </c>
      <c r="P40" s="307">
        <f t="shared" si="11"/>
        <v>0</v>
      </c>
      <c r="Q40" s="731"/>
    </row>
    <row r="41" spans="1:17" ht="15.75" customHeight="1">
      <c r="A41" s="258">
        <v>28</v>
      </c>
      <c r="B41" s="274" t="s">
        <v>447</v>
      </c>
      <c r="C41" s="298">
        <v>5295173</v>
      </c>
      <c r="D41" s="81" t="s">
        <v>12</v>
      </c>
      <c r="E41" s="93" t="s">
        <v>325</v>
      </c>
      <c r="F41" s="305">
        <v>-1000</v>
      </c>
      <c r="G41" s="325">
        <v>160544</v>
      </c>
      <c r="H41" s="326">
        <v>160195</v>
      </c>
      <c r="I41" s="307">
        <f t="shared" si="6"/>
        <v>349</v>
      </c>
      <c r="J41" s="307">
        <f t="shared" si="7"/>
        <v>-349000</v>
      </c>
      <c r="K41" s="307">
        <f t="shared" si="8"/>
        <v>-0.349</v>
      </c>
      <c r="L41" s="325">
        <v>12010</v>
      </c>
      <c r="M41" s="326">
        <v>12009</v>
      </c>
      <c r="N41" s="307">
        <f t="shared" si="9"/>
        <v>1</v>
      </c>
      <c r="O41" s="307">
        <f t="shared" si="10"/>
        <v>-1000</v>
      </c>
      <c r="P41" s="307">
        <f t="shared" si="11"/>
        <v>-0.001</v>
      </c>
      <c r="Q41" s="731"/>
    </row>
    <row r="42" spans="1:17" ht="15.75" customHeight="1">
      <c r="A42" s="258"/>
      <c r="B42" s="274"/>
      <c r="C42" s="298"/>
      <c r="D42" s="81"/>
      <c r="E42" s="93"/>
      <c r="F42" s="305">
        <v>-1000</v>
      </c>
      <c r="G42" s="325">
        <v>155242</v>
      </c>
      <c r="H42" s="326">
        <v>154963</v>
      </c>
      <c r="I42" s="307">
        <f t="shared" si="6"/>
        <v>279</v>
      </c>
      <c r="J42" s="307">
        <f t="shared" si="7"/>
        <v>-279000</v>
      </c>
      <c r="K42" s="307">
        <f t="shared" si="8"/>
        <v>-0.279</v>
      </c>
      <c r="L42" s="325"/>
      <c r="M42" s="326"/>
      <c r="N42" s="307"/>
      <c r="O42" s="307"/>
      <c r="P42" s="307"/>
      <c r="Q42" s="731"/>
    </row>
    <row r="43" spans="1:17" ht="15.75" customHeight="1">
      <c r="A43" s="258"/>
      <c r="B43" s="274"/>
      <c r="C43" s="298"/>
      <c r="D43" s="81"/>
      <c r="E43" s="93"/>
      <c r="F43" s="305">
        <v>-1000</v>
      </c>
      <c r="G43" s="325">
        <v>147155</v>
      </c>
      <c r="H43" s="326">
        <v>144035</v>
      </c>
      <c r="I43" s="307">
        <f t="shared" si="6"/>
        <v>3120</v>
      </c>
      <c r="J43" s="307">
        <f t="shared" si="7"/>
        <v>-3120000</v>
      </c>
      <c r="K43" s="307">
        <f t="shared" si="8"/>
        <v>-3.12</v>
      </c>
      <c r="L43" s="325"/>
      <c r="M43" s="326"/>
      <c r="N43" s="307"/>
      <c r="O43" s="307"/>
      <c r="P43" s="307"/>
      <c r="Q43" s="731"/>
    </row>
    <row r="44" spans="1:17" ht="15.75" customHeight="1">
      <c r="A44" s="258">
        <v>29</v>
      </c>
      <c r="B44" s="274" t="s">
        <v>448</v>
      </c>
      <c r="C44" s="298">
        <v>4902501</v>
      </c>
      <c r="D44" s="81" t="s">
        <v>12</v>
      </c>
      <c r="E44" s="93" t="s">
        <v>325</v>
      </c>
      <c r="F44" s="305">
        <v>-3333.33</v>
      </c>
      <c r="G44" s="325">
        <v>2656</v>
      </c>
      <c r="H44" s="326">
        <v>2636</v>
      </c>
      <c r="I44" s="307">
        <f t="shared" si="6"/>
        <v>20</v>
      </c>
      <c r="J44" s="307">
        <f t="shared" si="7"/>
        <v>-66666.6</v>
      </c>
      <c r="K44" s="307">
        <f t="shared" si="8"/>
        <v>-0.0666666</v>
      </c>
      <c r="L44" s="325">
        <v>36</v>
      </c>
      <c r="M44" s="326">
        <v>36</v>
      </c>
      <c r="N44" s="307">
        <f t="shared" si="9"/>
        <v>0</v>
      </c>
      <c r="O44" s="307">
        <f t="shared" si="10"/>
        <v>0</v>
      </c>
      <c r="P44" s="307">
        <f t="shared" si="11"/>
        <v>0</v>
      </c>
      <c r="Q44" s="731"/>
    </row>
    <row r="45" spans="1:17" ht="17.25" customHeight="1">
      <c r="A45" s="258"/>
      <c r="B45" s="299" t="s">
        <v>158</v>
      </c>
      <c r="C45" s="298"/>
      <c r="D45" s="121"/>
      <c r="E45" s="121"/>
      <c r="F45" s="305"/>
      <c r="G45" s="325"/>
      <c r="H45" s="326"/>
      <c r="I45" s="307"/>
      <c r="J45" s="307"/>
      <c r="K45" s="307"/>
      <c r="L45" s="325"/>
      <c r="M45" s="326"/>
      <c r="N45" s="307"/>
      <c r="O45" s="307"/>
      <c r="P45" s="307"/>
      <c r="Q45" s="452"/>
    </row>
    <row r="46" spans="2:17" ht="19.5" customHeight="1">
      <c r="B46" s="299" t="s">
        <v>38</v>
      </c>
      <c r="C46" s="298"/>
      <c r="D46" s="121"/>
      <c r="E46" s="121"/>
      <c r="F46" s="305"/>
      <c r="G46" s="325"/>
      <c r="H46" s="326"/>
      <c r="I46" s="307"/>
      <c r="J46" s="307"/>
      <c r="K46" s="307"/>
      <c r="L46" s="325"/>
      <c r="M46" s="326"/>
      <c r="N46" s="307"/>
      <c r="O46" s="307"/>
      <c r="P46" s="307"/>
      <c r="Q46" s="452"/>
    </row>
    <row r="47" spans="1:17" ht="22.5" customHeight="1">
      <c r="A47" s="258">
        <v>30</v>
      </c>
      <c r="B47" s="297" t="s">
        <v>159</v>
      </c>
      <c r="C47" s="298">
        <v>4864787</v>
      </c>
      <c r="D47" s="121" t="s">
        <v>12</v>
      </c>
      <c r="E47" s="93" t="s">
        <v>325</v>
      </c>
      <c r="F47" s="305">
        <v>800</v>
      </c>
      <c r="G47" s="325">
        <v>999989</v>
      </c>
      <c r="H47" s="326">
        <v>999948</v>
      </c>
      <c r="I47" s="307">
        <f>G47-H47</f>
        <v>41</v>
      </c>
      <c r="J47" s="307">
        <f>$F47*I47</f>
        <v>32800</v>
      </c>
      <c r="K47" s="307">
        <f>J47/1000000</f>
        <v>0.0328</v>
      </c>
      <c r="L47" s="325">
        <v>363</v>
      </c>
      <c r="M47" s="326">
        <v>363</v>
      </c>
      <c r="N47" s="307">
        <f>L47-M47</f>
        <v>0</v>
      </c>
      <c r="O47" s="307">
        <f>$F47*N47</f>
        <v>0</v>
      </c>
      <c r="P47" s="307">
        <f>O47/1000000</f>
        <v>0</v>
      </c>
      <c r="Q47" s="452"/>
    </row>
    <row r="48" spans="1:17" ht="15.75" customHeight="1">
      <c r="A48" s="258"/>
      <c r="B48" s="272" t="s">
        <v>160</v>
      </c>
      <c r="C48" s="298"/>
      <c r="D48" s="81"/>
      <c r="E48" s="81"/>
      <c r="F48" s="305"/>
      <c r="G48" s="325"/>
      <c r="H48" s="326"/>
      <c r="I48" s="307"/>
      <c r="J48" s="307"/>
      <c r="K48" s="307"/>
      <c r="L48" s="325"/>
      <c r="M48" s="326"/>
      <c r="N48" s="307"/>
      <c r="O48" s="307"/>
      <c r="P48" s="307"/>
      <c r="Q48" s="452"/>
    </row>
    <row r="49" spans="1:17" ht="15.75" customHeight="1">
      <c r="A49" s="258">
        <v>31</v>
      </c>
      <c r="B49" s="274" t="s">
        <v>15</v>
      </c>
      <c r="C49" s="298">
        <v>5269210</v>
      </c>
      <c r="D49" s="81" t="s">
        <v>12</v>
      </c>
      <c r="E49" s="93" t="s">
        <v>325</v>
      </c>
      <c r="F49" s="305">
        <v>-1000</v>
      </c>
      <c r="G49" s="325">
        <v>961150</v>
      </c>
      <c r="H49" s="326">
        <v>963204</v>
      </c>
      <c r="I49" s="307">
        <f>G49-H49</f>
        <v>-2054</v>
      </c>
      <c r="J49" s="307">
        <f>$F49*I49</f>
        <v>2054000</v>
      </c>
      <c r="K49" s="307">
        <f>J49/1000000</f>
        <v>2.054</v>
      </c>
      <c r="L49" s="325">
        <v>966000</v>
      </c>
      <c r="M49" s="326">
        <v>966000</v>
      </c>
      <c r="N49" s="307">
        <f>L49-M49</f>
        <v>0</v>
      </c>
      <c r="O49" s="307">
        <f>$F49*N49</f>
        <v>0</v>
      </c>
      <c r="P49" s="307">
        <f>O49/1000000</f>
        <v>0</v>
      </c>
      <c r="Q49" s="452"/>
    </row>
    <row r="50" spans="1:17" ht="15.75" customHeight="1">
      <c r="A50" s="258">
        <v>32</v>
      </c>
      <c r="B50" s="297" t="s">
        <v>16</v>
      </c>
      <c r="C50" s="298">
        <v>5269211</v>
      </c>
      <c r="D50" s="121" t="s">
        <v>12</v>
      </c>
      <c r="E50" s="93" t="s">
        <v>325</v>
      </c>
      <c r="F50" s="305">
        <v>-1000</v>
      </c>
      <c r="G50" s="325">
        <v>984837</v>
      </c>
      <c r="H50" s="326">
        <v>985413</v>
      </c>
      <c r="I50" s="307">
        <f>G50-H50</f>
        <v>-576</v>
      </c>
      <c r="J50" s="307">
        <f>$F50*I50</f>
        <v>576000</v>
      </c>
      <c r="K50" s="307">
        <f>J50/1000000</f>
        <v>0.576</v>
      </c>
      <c r="L50" s="325">
        <v>984112</v>
      </c>
      <c r="M50" s="326">
        <v>984112</v>
      </c>
      <c r="N50" s="307">
        <f>L50-M50</f>
        <v>0</v>
      </c>
      <c r="O50" s="307">
        <f>$F50*N50</f>
        <v>0</v>
      </c>
      <c r="P50" s="307">
        <f>O50/1000000</f>
        <v>0</v>
      </c>
      <c r="Q50" s="678"/>
    </row>
    <row r="51" spans="1:17" ht="15.75" customHeight="1">
      <c r="A51" s="258"/>
      <c r="B51" s="297" t="s">
        <v>17</v>
      </c>
      <c r="C51" s="298">
        <v>5269209</v>
      </c>
      <c r="D51" s="121" t="s">
        <v>12</v>
      </c>
      <c r="E51" s="93" t="s">
        <v>325</v>
      </c>
      <c r="F51" s="305">
        <v>-1000</v>
      </c>
      <c r="G51" s="325">
        <v>47558</v>
      </c>
      <c r="H51" s="326">
        <v>41080</v>
      </c>
      <c r="I51" s="307">
        <f>G51-H51</f>
        <v>6478</v>
      </c>
      <c r="J51" s="307">
        <f>$F51*I51</f>
        <v>-6478000</v>
      </c>
      <c r="K51" s="307">
        <f>J51/1000000</f>
        <v>-6.478</v>
      </c>
      <c r="L51" s="325">
        <v>985511</v>
      </c>
      <c r="M51" s="326">
        <v>985511</v>
      </c>
      <c r="N51" s="307">
        <f>L51-M51</f>
        <v>0</v>
      </c>
      <c r="O51" s="307">
        <f>$F51*N51</f>
        <v>0</v>
      </c>
      <c r="P51" s="307">
        <f>O51/1000000</f>
        <v>0</v>
      </c>
      <c r="Q51" s="678"/>
    </row>
    <row r="52" spans="2:17" ht="22.5" customHeight="1">
      <c r="B52" s="272" t="s">
        <v>453</v>
      </c>
      <c r="C52" s="298"/>
      <c r="D52" s="121"/>
      <c r="E52" s="93"/>
      <c r="F52" s="305"/>
      <c r="G52" s="325"/>
      <c r="H52" s="326"/>
      <c r="I52" s="307"/>
      <c r="J52" s="307"/>
      <c r="K52" s="307"/>
      <c r="L52" s="325"/>
      <c r="M52" s="326"/>
      <c r="N52" s="307"/>
      <c r="O52" s="307"/>
      <c r="P52" s="307"/>
      <c r="Q52" s="678"/>
    </row>
    <row r="53" spans="1:17" ht="22.5" customHeight="1">
      <c r="A53" s="258">
        <v>33</v>
      </c>
      <c r="B53" s="274" t="s">
        <v>447</v>
      </c>
      <c r="C53" s="298">
        <v>5128460</v>
      </c>
      <c r="D53" s="81" t="s">
        <v>12</v>
      </c>
      <c r="E53" s="93" t="s">
        <v>325</v>
      </c>
      <c r="F53" s="305">
        <v>-800</v>
      </c>
      <c r="G53" s="325">
        <v>17358</v>
      </c>
      <c r="H53" s="326">
        <v>14979</v>
      </c>
      <c r="I53" s="307">
        <f>G53-H53</f>
        <v>2379</v>
      </c>
      <c r="J53" s="307">
        <f>$F53*I53</f>
        <v>-1903200</v>
      </c>
      <c r="K53" s="307">
        <f>J53/1000000</f>
        <v>-1.9032</v>
      </c>
      <c r="L53" s="325">
        <v>999083</v>
      </c>
      <c r="M53" s="326">
        <v>999083</v>
      </c>
      <c r="N53" s="307">
        <f>L53-M53</f>
        <v>0</v>
      </c>
      <c r="O53" s="307">
        <f>$F53*N53</f>
        <v>0</v>
      </c>
      <c r="P53" s="307">
        <f>O53/1000000</f>
        <v>0</v>
      </c>
      <c r="Q53" s="678"/>
    </row>
    <row r="54" spans="1:17" ht="22.5" customHeight="1">
      <c r="A54" s="258">
        <v>34</v>
      </c>
      <c r="B54" s="274" t="s">
        <v>448</v>
      </c>
      <c r="C54" s="298">
        <v>5295149</v>
      </c>
      <c r="D54" s="81" t="s">
        <v>12</v>
      </c>
      <c r="E54" s="93" t="s">
        <v>325</v>
      </c>
      <c r="F54" s="305">
        <v>-1600</v>
      </c>
      <c r="G54" s="325">
        <v>20341</v>
      </c>
      <c r="H54" s="326">
        <v>20341</v>
      </c>
      <c r="I54" s="307">
        <f>G54-H54</f>
        <v>0</v>
      </c>
      <c r="J54" s="307">
        <f>$F54*I54</f>
        <v>0</v>
      </c>
      <c r="K54" s="307">
        <f>J54/1000000</f>
        <v>0</v>
      </c>
      <c r="L54" s="325">
        <v>999900</v>
      </c>
      <c r="M54" s="326">
        <v>999900</v>
      </c>
      <c r="N54" s="307">
        <f>L54-M54</f>
        <v>0</v>
      </c>
      <c r="O54" s="307">
        <f>$F54*N54</f>
        <v>0</v>
      </c>
      <c r="P54" s="307">
        <f>O54/1000000</f>
        <v>0</v>
      </c>
      <c r="Q54" s="678"/>
    </row>
    <row r="55" spans="1:17" ht="22.5" customHeight="1">
      <c r="A55" s="273"/>
      <c r="B55" s="274"/>
      <c r="C55" s="298"/>
      <c r="D55" s="81"/>
      <c r="E55" s="93"/>
      <c r="F55" s="305">
        <v>-1600</v>
      </c>
      <c r="G55" s="325">
        <v>9099</v>
      </c>
      <c r="H55" s="326">
        <v>7973</v>
      </c>
      <c r="I55" s="307">
        <f>G55-H55</f>
        <v>1126</v>
      </c>
      <c r="J55" s="307">
        <f>$F55*I55</f>
        <v>-1801600</v>
      </c>
      <c r="K55" s="307">
        <f>J55/1000000</f>
        <v>-1.8016</v>
      </c>
      <c r="L55" s="325"/>
      <c r="M55" s="326"/>
      <c r="N55" s="307"/>
      <c r="O55" s="307"/>
      <c r="P55" s="307"/>
      <c r="Q55" s="678"/>
    </row>
    <row r="56" spans="2:17" ht="18.75" customHeight="1">
      <c r="B56" s="299" t="s">
        <v>161</v>
      </c>
      <c r="C56" s="298"/>
      <c r="D56" s="121"/>
      <c r="E56" s="121"/>
      <c r="F56" s="303"/>
      <c r="G56" s="325"/>
      <c r="H56" s="326"/>
      <c r="I56" s="307"/>
      <c r="J56" s="307"/>
      <c r="K56" s="307"/>
      <c r="L56" s="325"/>
      <c r="M56" s="326"/>
      <c r="N56" s="307"/>
      <c r="O56" s="307"/>
      <c r="P56" s="307"/>
      <c r="Q56" s="452"/>
    </row>
    <row r="57" spans="1:17" ht="22.5" customHeight="1">
      <c r="A57" s="258">
        <v>35</v>
      </c>
      <c r="B57" s="297" t="s">
        <v>402</v>
      </c>
      <c r="C57" s="298">
        <v>4865010</v>
      </c>
      <c r="D57" s="121" t="s">
        <v>12</v>
      </c>
      <c r="E57" s="93" t="s">
        <v>325</v>
      </c>
      <c r="F57" s="305">
        <v>-1000</v>
      </c>
      <c r="G57" s="325">
        <v>996601</v>
      </c>
      <c r="H57" s="326">
        <v>996349</v>
      </c>
      <c r="I57" s="307">
        <f>G57-H57</f>
        <v>252</v>
      </c>
      <c r="J57" s="307">
        <f>$F57*I57</f>
        <v>-252000</v>
      </c>
      <c r="K57" s="307">
        <f>J57/1000000</f>
        <v>-0.252</v>
      </c>
      <c r="L57" s="325">
        <v>985069</v>
      </c>
      <c r="M57" s="326">
        <v>985069</v>
      </c>
      <c r="N57" s="307">
        <f>L57-M57</f>
        <v>0</v>
      </c>
      <c r="O57" s="307">
        <f>$F57*N57</f>
        <v>0</v>
      </c>
      <c r="P57" s="307">
        <f>O57/1000000</f>
        <v>0</v>
      </c>
      <c r="Q57" s="452"/>
    </row>
    <row r="58" spans="1:17" ht="22.5" customHeight="1">
      <c r="A58" s="258">
        <v>36</v>
      </c>
      <c r="B58" s="297" t="s">
        <v>403</v>
      </c>
      <c r="C58" s="298">
        <v>5128458</v>
      </c>
      <c r="D58" s="121" t="s">
        <v>12</v>
      </c>
      <c r="E58" s="93" t="s">
        <v>325</v>
      </c>
      <c r="F58" s="305">
        <v>-500</v>
      </c>
      <c r="G58" s="325">
        <v>5892</v>
      </c>
      <c r="H58" s="326">
        <v>5159</v>
      </c>
      <c r="I58" s="307">
        <f>G58-H58</f>
        <v>733</v>
      </c>
      <c r="J58" s="307">
        <f>$F58*I58</f>
        <v>-366500</v>
      </c>
      <c r="K58" s="307">
        <f>J58/1000000</f>
        <v>-0.3665</v>
      </c>
      <c r="L58" s="325">
        <v>991820</v>
      </c>
      <c r="M58" s="326">
        <v>991822</v>
      </c>
      <c r="N58" s="307">
        <f>L58-M58</f>
        <v>-2</v>
      </c>
      <c r="O58" s="307">
        <f>$F58*N58</f>
        <v>1000</v>
      </c>
      <c r="P58" s="307">
        <f>O58/1000000</f>
        <v>0.001</v>
      </c>
      <c r="Q58" s="452"/>
    </row>
    <row r="59" spans="1:17" ht="22.5" customHeight="1">
      <c r="A59" s="273">
        <v>37</v>
      </c>
      <c r="B59" s="274" t="s">
        <v>404</v>
      </c>
      <c r="C59" s="298">
        <v>4864933</v>
      </c>
      <c r="D59" s="81" t="s">
        <v>12</v>
      </c>
      <c r="E59" s="93" t="s">
        <v>325</v>
      </c>
      <c r="F59" s="305">
        <v>-1000</v>
      </c>
      <c r="G59" s="325">
        <v>21477</v>
      </c>
      <c r="H59" s="326">
        <v>21379</v>
      </c>
      <c r="I59" s="307">
        <f>G59-H59</f>
        <v>98</v>
      </c>
      <c r="J59" s="307">
        <f>$F59*I59</f>
        <v>-98000</v>
      </c>
      <c r="K59" s="307">
        <f>J59/1000000</f>
        <v>-0.098</v>
      </c>
      <c r="L59" s="325">
        <v>32592</v>
      </c>
      <c r="M59" s="326">
        <v>32592</v>
      </c>
      <c r="N59" s="307">
        <f>L59-M59</f>
        <v>0</v>
      </c>
      <c r="O59" s="307">
        <f>$F59*N59</f>
        <v>0</v>
      </c>
      <c r="P59" s="307">
        <f>O59/1000000</f>
        <v>0</v>
      </c>
      <c r="Q59" s="452"/>
    </row>
    <row r="60" spans="1:17" ht="22.5" customHeight="1">
      <c r="A60" s="273">
        <v>38</v>
      </c>
      <c r="B60" s="297" t="s">
        <v>405</v>
      </c>
      <c r="C60" s="298">
        <v>4864904</v>
      </c>
      <c r="D60" s="121" t="s">
        <v>12</v>
      </c>
      <c r="E60" s="93" t="s">
        <v>325</v>
      </c>
      <c r="F60" s="305">
        <v>-1000</v>
      </c>
      <c r="G60" s="325">
        <v>1000047</v>
      </c>
      <c r="H60" s="326">
        <v>999424</v>
      </c>
      <c r="I60" s="307">
        <f>G60-H60</f>
        <v>623</v>
      </c>
      <c r="J60" s="307">
        <f>$F60*I60</f>
        <v>-623000</v>
      </c>
      <c r="K60" s="307">
        <f>J60/1000000</f>
        <v>-0.623</v>
      </c>
      <c r="L60" s="325">
        <v>996050</v>
      </c>
      <c r="M60" s="326">
        <v>996050</v>
      </c>
      <c r="N60" s="307">
        <f>L60-M60</f>
        <v>0</v>
      </c>
      <c r="O60" s="307">
        <f>$F60*N60</f>
        <v>0</v>
      </c>
      <c r="P60" s="307">
        <f>O60/1000000</f>
        <v>0</v>
      </c>
      <c r="Q60" s="452"/>
    </row>
    <row r="61" spans="1:17" ht="22.5" customHeight="1">
      <c r="A61" s="273">
        <v>39</v>
      </c>
      <c r="B61" s="297" t="s">
        <v>406</v>
      </c>
      <c r="C61" s="298">
        <v>4864942</v>
      </c>
      <c r="D61" s="121" t="s">
        <v>12</v>
      </c>
      <c r="E61" s="93" t="s">
        <v>325</v>
      </c>
      <c r="F61" s="307">
        <v>-1000</v>
      </c>
      <c r="G61" s="325">
        <v>999903</v>
      </c>
      <c r="H61" s="326">
        <v>999616</v>
      </c>
      <c r="I61" s="307">
        <f>G61-H61</f>
        <v>287</v>
      </c>
      <c r="J61" s="307">
        <f>$F61*I61</f>
        <v>-287000</v>
      </c>
      <c r="K61" s="307">
        <f>J61/1000000</f>
        <v>-0.287</v>
      </c>
      <c r="L61" s="325">
        <v>999071</v>
      </c>
      <c r="M61" s="326">
        <v>999072</v>
      </c>
      <c r="N61" s="307">
        <f>L61-M61</f>
        <v>-1</v>
      </c>
      <c r="O61" s="307">
        <f>$F61*N61</f>
        <v>1000</v>
      </c>
      <c r="P61" s="307">
        <f>O61/1000000</f>
        <v>0.001</v>
      </c>
      <c r="Q61" s="452"/>
    </row>
    <row r="62" spans="1:17" ht="18" customHeight="1" thickBot="1">
      <c r="A62" s="380" t="s">
        <v>314</v>
      </c>
      <c r="B62" s="300"/>
      <c r="C62" s="301"/>
      <c r="D62" s="250"/>
      <c r="E62" s="251"/>
      <c r="F62" s="305"/>
      <c r="G62" s="437"/>
      <c r="H62" s="438"/>
      <c r="I62" s="311"/>
      <c r="J62" s="311"/>
      <c r="K62" s="311"/>
      <c r="L62" s="437"/>
      <c r="M62" s="438"/>
      <c r="N62" s="311"/>
      <c r="O62" s="311"/>
      <c r="P62" s="570" t="str">
        <f>NDPL!$Q$1</f>
        <v>MARCH-2020</v>
      </c>
      <c r="Q62" s="570"/>
    </row>
    <row r="63" spans="1:17" ht="18" customHeight="1" thickTop="1">
      <c r="A63" s="269"/>
      <c r="B63" s="272" t="s">
        <v>162</v>
      </c>
      <c r="C63" s="298"/>
      <c r="D63" s="81"/>
      <c r="E63" s="81"/>
      <c r="F63" s="393"/>
      <c r="G63" s="325"/>
      <c r="H63" s="326"/>
      <c r="I63" s="307"/>
      <c r="J63" s="307"/>
      <c r="K63" s="307"/>
      <c r="L63" s="325"/>
      <c r="M63" s="326"/>
      <c r="N63" s="307"/>
      <c r="O63" s="307"/>
      <c r="P63" s="307"/>
      <c r="Q63" s="439"/>
    </row>
    <row r="64" spans="1:17" ht="18" customHeight="1">
      <c r="A64" s="258">
        <v>40</v>
      </c>
      <c r="B64" s="297" t="s">
        <v>15</v>
      </c>
      <c r="C64" s="298">
        <v>4864962</v>
      </c>
      <c r="D64" s="121" t="s">
        <v>12</v>
      </c>
      <c r="E64" s="93" t="s">
        <v>325</v>
      </c>
      <c r="F64" s="305">
        <v>-1000</v>
      </c>
      <c r="G64" s="325">
        <v>45732</v>
      </c>
      <c r="H64" s="326">
        <v>41009</v>
      </c>
      <c r="I64" s="307">
        <f>G64-H64</f>
        <v>4723</v>
      </c>
      <c r="J64" s="307">
        <f>$F64*I64</f>
        <v>-4723000</v>
      </c>
      <c r="K64" s="307">
        <f>J64/1000000</f>
        <v>-4.723</v>
      </c>
      <c r="L64" s="325">
        <v>999139</v>
      </c>
      <c r="M64" s="326">
        <v>999139</v>
      </c>
      <c r="N64" s="307">
        <f>L64-M64</f>
        <v>0</v>
      </c>
      <c r="O64" s="307">
        <f>$F64*N64</f>
        <v>0</v>
      </c>
      <c r="P64" s="307">
        <f>O64/1000000</f>
        <v>0</v>
      </c>
      <c r="Q64" s="451"/>
    </row>
    <row r="65" spans="1:17" ht="18" customHeight="1">
      <c r="A65" s="258">
        <v>41</v>
      </c>
      <c r="B65" s="297" t="s">
        <v>16</v>
      </c>
      <c r="C65" s="298">
        <v>4865038</v>
      </c>
      <c r="D65" s="121" t="s">
        <v>12</v>
      </c>
      <c r="E65" s="93" t="s">
        <v>325</v>
      </c>
      <c r="F65" s="305">
        <v>-1000</v>
      </c>
      <c r="G65" s="325">
        <v>9988</v>
      </c>
      <c r="H65" s="326">
        <v>13317</v>
      </c>
      <c r="I65" s="307">
        <f>G65-H65</f>
        <v>-3329</v>
      </c>
      <c r="J65" s="307">
        <f>$F65*I65</f>
        <v>3329000</v>
      </c>
      <c r="K65" s="307">
        <f>J65/1000000</f>
        <v>3.329</v>
      </c>
      <c r="L65" s="325">
        <v>999078</v>
      </c>
      <c r="M65" s="326">
        <v>999078</v>
      </c>
      <c r="N65" s="307">
        <f>L65-M65</f>
        <v>0</v>
      </c>
      <c r="O65" s="307">
        <f>$F65*N65</f>
        <v>0</v>
      </c>
      <c r="P65" s="307">
        <f>O65/1000000</f>
        <v>0</v>
      </c>
      <c r="Q65" s="439"/>
    </row>
    <row r="66" spans="1:17" ht="18" customHeight="1">
      <c r="A66" s="258">
        <v>42</v>
      </c>
      <c r="B66" s="297" t="s">
        <v>17</v>
      </c>
      <c r="C66" s="298">
        <v>5128448</v>
      </c>
      <c r="D66" s="121" t="s">
        <v>12</v>
      </c>
      <c r="E66" s="93" t="s">
        <v>325</v>
      </c>
      <c r="F66" s="305">
        <v>-2000</v>
      </c>
      <c r="G66" s="325">
        <v>719</v>
      </c>
      <c r="H66" s="326">
        <v>407</v>
      </c>
      <c r="I66" s="307">
        <f>G66-H66</f>
        <v>312</v>
      </c>
      <c r="J66" s="307">
        <f>$F66*I66</f>
        <v>-624000</v>
      </c>
      <c r="K66" s="307">
        <f>J66/1000000</f>
        <v>-0.624</v>
      </c>
      <c r="L66" s="325">
        <v>0</v>
      </c>
      <c r="M66" s="326">
        <v>0</v>
      </c>
      <c r="N66" s="307">
        <f>L66-M66</f>
        <v>0</v>
      </c>
      <c r="O66" s="307">
        <f>$F66*N66</f>
        <v>0</v>
      </c>
      <c r="P66" s="307">
        <f>O66/1000000</f>
        <v>0</v>
      </c>
      <c r="Q66" s="457" t="s">
        <v>474</v>
      </c>
    </row>
    <row r="67" spans="1:17" ht="18" customHeight="1">
      <c r="A67" s="273"/>
      <c r="B67" s="297"/>
      <c r="C67" s="298">
        <v>5295165</v>
      </c>
      <c r="D67" s="121" t="s">
        <v>12</v>
      </c>
      <c r="E67" s="93" t="s">
        <v>325</v>
      </c>
      <c r="F67" s="305">
        <v>-1000</v>
      </c>
      <c r="G67" s="325">
        <v>544</v>
      </c>
      <c r="H67" s="326">
        <v>0</v>
      </c>
      <c r="I67" s="307">
        <f>G67-H67</f>
        <v>544</v>
      </c>
      <c r="J67" s="307">
        <f>$F67*I67</f>
        <v>-544000</v>
      </c>
      <c r="K67" s="307">
        <f>J67/1000000</f>
        <v>-0.544</v>
      </c>
      <c r="L67" s="325">
        <v>0</v>
      </c>
      <c r="M67" s="326">
        <v>0</v>
      </c>
      <c r="N67" s="307">
        <f>L67-M67</f>
        <v>0</v>
      </c>
      <c r="O67" s="307">
        <f>$F67*N67</f>
        <v>0</v>
      </c>
      <c r="P67" s="307">
        <f>O67/1000000</f>
        <v>0</v>
      </c>
      <c r="Q67" s="457" t="s">
        <v>476</v>
      </c>
    </row>
    <row r="68" spans="2:17" ht="18" customHeight="1">
      <c r="B68" s="299" t="s">
        <v>163</v>
      </c>
      <c r="C68" s="298"/>
      <c r="D68" s="121"/>
      <c r="E68" s="121"/>
      <c r="F68" s="305"/>
      <c r="G68" s="325"/>
      <c r="H68" s="326"/>
      <c r="I68" s="307"/>
      <c r="J68" s="307"/>
      <c r="K68" s="307"/>
      <c r="L68" s="325"/>
      <c r="M68" s="326"/>
      <c r="N68" s="307"/>
      <c r="O68" s="307"/>
      <c r="P68" s="307"/>
      <c r="Q68" s="439"/>
    </row>
    <row r="69" spans="1:17" ht="18" customHeight="1">
      <c r="A69" s="258">
        <v>43</v>
      </c>
      <c r="B69" s="297" t="s">
        <v>15</v>
      </c>
      <c r="C69" s="298">
        <v>4865018</v>
      </c>
      <c r="D69" s="121" t="s">
        <v>12</v>
      </c>
      <c r="E69" s="93" t="s">
        <v>325</v>
      </c>
      <c r="F69" s="305">
        <v>-1000</v>
      </c>
      <c r="G69" s="325">
        <v>23526</v>
      </c>
      <c r="H69" s="326">
        <v>22052</v>
      </c>
      <c r="I69" s="307">
        <f>G69-H69</f>
        <v>1474</v>
      </c>
      <c r="J69" s="307">
        <f>$F69*I69</f>
        <v>-1474000</v>
      </c>
      <c r="K69" s="307">
        <f>J69/1000000</f>
        <v>-1.474</v>
      </c>
      <c r="L69" s="325">
        <v>998958</v>
      </c>
      <c r="M69" s="326">
        <v>998958</v>
      </c>
      <c r="N69" s="307">
        <f>L69-M69</f>
        <v>0</v>
      </c>
      <c r="O69" s="307">
        <f>$F69*N69</f>
        <v>0</v>
      </c>
      <c r="P69" s="307">
        <f>O69/1000000</f>
        <v>0</v>
      </c>
      <c r="Q69" s="439"/>
    </row>
    <row r="70" spans="1:17" ht="18" customHeight="1">
      <c r="A70" s="258">
        <v>44</v>
      </c>
      <c r="B70" s="297" t="s">
        <v>16</v>
      </c>
      <c r="C70" s="298">
        <v>4864967</v>
      </c>
      <c r="D70" s="121" t="s">
        <v>12</v>
      </c>
      <c r="E70" s="93" t="s">
        <v>325</v>
      </c>
      <c r="F70" s="305">
        <v>-1000</v>
      </c>
      <c r="G70" s="325">
        <v>1035</v>
      </c>
      <c r="H70" s="326">
        <v>1</v>
      </c>
      <c r="I70" s="307">
        <f>G70-H70</f>
        <v>1034</v>
      </c>
      <c r="J70" s="307">
        <f>$F70*I70</f>
        <v>-1034000</v>
      </c>
      <c r="K70" s="307">
        <f>J70/1000000</f>
        <v>-1.034</v>
      </c>
      <c r="L70" s="325">
        <v>925477</v>
      </c>
      <c r="M70" s="326">
        <v>925477</v>
      </c>
      <c r="N70" s="307">
        <f>L70-M70</f>
        <v>0</v>
      </c>
      <c r="O70" s="307">
        <f>$F70*N70</f>
        <v>0</v>
      </c>
      <c r="P70" s="307">
        <f>O70/1000000</f>
        <v>0</v>
      </c>
      <c r="Q70" s="439"/>
    </row>
    <row r="71" spans="1:17" ht="18" customHeight="1">
      <c r="A71" s="258">
        <v>45</v>
      </c>
      <c r="B71" s="297" t="s">
        <v>17</v>
      </c>
      <c r="C71" s="298">
        <v>5295144</v>
      </c>
      <c r="D71" s="121" t="s">
        <v>12</v>
      </c>
      <c r="E71" s="93" t="s">
        <v>325</v>
      </c>
      <c r="F71" s="305">
        <v>-1000</v>
      </c>
      <c r="G71" s="325">
        <v>37529</v>
      </c>
      <c r="H71" s="326">
        <v>35950</v>
      </c>
      <c r="I71" s="307">
        <f>G71-H71</f>
        <v>1579</v>
      </c>
      <c r="J71" s="307">
        <f>$F71*I71</f>
        <v>-1579000</v>
      </c>
      <c r="K71" s="307">
        <f>J71/1000000</f>
        <v>-1.579</v>
      </c>
      <c r="L71" s="325">
        <v>7990</v>
      </c>
      <c r="M71" s="326">
        <v>7990</v>
      </c>
      <c r="N71" s="307">
        <f>L71-M71</f>
        <v>0</v>
      </c>
      <c r="O71" s="307">
        <f>$F71*N71</f>
        <v>0</v>
      </c>
      <c r="P71" s="307">
        <f>O71/1000000</f>
        <v>0</v>
      </c>
      <c r="Q71" s="451"/>
    </row>
    <row r="72" spans="1:17" ht="18" customHeight="1">
      <c r="A72" s="258">
        <v>46</v>
      </c>
      <c r="B72" s="297" t="s">
        <v>155</v>
      </c>
      <c r="C72" s="298">
        <v>5128423</v>
      </c>
      <c r="D72" s="121" t="s">
        <v>12</v>
      </c>
      <c r="E72" s="93" t="s">
        <v>325</v>
      </c>
      <c r="F72" s="305">
        <v>-2000</v>
      </c>
      <c r="G72" s="325">
        <v>999029</v>
      </c>
      <c r="H72" s="326">
        <v>998830</v>
      </c>
      <c r="I72" s="326">
        <f>G72-H72</f>
        <v>199</v>
      </c>
      <c r="J72" s="326">
        <f>$F72*I72</f>
        <v>-398000</v>
      </c>
      <c r="K72" s="326">
        <f>J72/1000000</f>
        <v>-0.398</v>
      </c>
      <c r="L72" s="325">
        <v>997735</v>
      </c>
      <c r="M72" s="326">
        <v>997735</v>
      </c>
      <c r="N72" s="326">
        <f>L72-M72</f>
        <v>0</v>
      </c>
      <c r="O72" s="326">
        <f>$F72*N72</f>
        <v>0</v>
      </c>
      <c r="P72" s="326">
        <f>O72/1000000</f>
        <v>0</v>
      </c>
      <c r="Q72" s="469" t="s">
        <v>465</v>
      </c>
    </row>
    <row r="73" spans="2:17" ht="16.5" customHeight="1">
      <c r="B73" s="299" t="s">
        <v>112</v>
      </c>
      <c r="C73" s="298"/>
      <c r="D73" s="121"/>
      <c r="E73" s="93"/>
      <c r="F73" s="303"/>
      <c r="G73" s="325"/>
      <c r="H73" s="326"/>
      <c r="I73" s="307"/>
      <c r="J73" s="307"/>
      <c r="K73" s="307"/>
      <c r="L73" s="325"/>
      <c r="M73" s="326"/>
      <c r="N73" s="307"/>
      <c r="O73" s="307"/>
      <c r="P73" s="307"/>
      <c r="Q73" s="439"/>
    </row>
    <row r="74" spans="1:17" ht="16.5" customHeight="1">
      <c r="A74" s="258">
        <v>47</v>
      </c>
      <c r="B74" s="297" t="s">
        <v>345</v>
      </c>
      <c r="C74" s="298">
        <v>5128461</v>
      </c>
      <c r="D74" s="121" t="s">
        <v>12</v>
      </c>
      <c r="E74" s="93" t="s">
        <v>325</v>
      </c>
      <c r="F74" s="303">
        <v>-1000</v>
      </c>
      <c r="G74" s="325">
        <v>52933</v>
      </c>
      <c r="H74" s="326">
        <v>48692</v>
      </c>
      <c r="I74" s="307">
        <f>G74-H74</f>
        <v>4241</v>
      </c>
      <c r="J74" s="307">
        <f>$F74*I74</f>
        <v>-4241000</v>
      </c>
      <c r="K74" s="307">
        <f>J74/1000000</f>
        <v>-4.241</v>
      </c>
      <c r="L74" s="325">
        <v>997183</v>
      </c>
      <c r="M74" s="326">
        <v>997183</v>
      </c>
      <c r="N74" s="307">
        <f>L74-M74</f>
        <v>0</v>
      </c>
      <c r="O74" s="307">
        <f>$F74*N74</f>
        <v>0</v>
      </c>
      <c r="P74" s="307">
        <f>O74/1000000</f>
        <v>0</v>
      </c>
      <c r="Q74" s="469"/>
    </row>
    <row r="75" spans="1:17" ht="16.5" customHeight="1">
      <c r="A75" s="258">
        <v>48</v>
      </c>
      <c r="B75" s="297" t="s">
        <v>165</v>
      </c>
      <c r="C75" s="298">
        <v>4865003</v>
      </c>
      <c r="D75" s="121" t="s">
        <v>12</v>
      </c>
      <c r="E75" s="93" t="s">
        <v>325</v>
      </c>
      <c r="F75" s="679">
        <v>-2000</v>
      </c>
      <c r="G75" s="325">
        <v>29216</v>
      </c>
      <c r="H75" s="326">
        <v>27161</v>
      </c>
      <c r="I75" s="307">
        <f>G75-H75</f>
        <v>2055</v>
      </c>
      <c r="J75" s="307">
        <f>$F75*I75</f>
        <v>-4110000</v>
      </c>
      <c r="K75" s="307">
        <f>J75/1000000</f>
        <v>-4.11</v>
      </c>
      <c r="L75" s="325">
        <v>999381</v>
      </c>
      <c r="M75" s="326">
        <v>999381</v>
      </c>
      <c r="N75" s="307">
        <f>L75-M75</f>
        <v>0</v>
      </c>
      <c r="O75" s="307">
        <f>$F75*N75</f>
        <v>0</v>
      </c>
      <c r="P75" s="307">
        <f>O75/1000000</f>
        <v>0</v>
      </c>
      <c r="Q75" s="439"/>
    </row>
    <row r="76" spans="2:17" ht="16.5" customHeight="1">
      <c r="B76" s="299" t="s">
        <v>347</v>
      </c>
      <c r="C76" s="298"/>
      <c r="D76" s="121"/>
      <c r="E76" s="93"/>
      <c r="F76" s="303"/>
      <c r="G76" s="325"/>
      <c r="H76" s="326"/>
      <c r="I76" s="307"/>
      <c r="J76" s="307"/>
      <c r="K76" s="307"/>
      <c r="L76" s="325"/>
      <c r="M76" s="326"/>
      <c r="N76" s="307"/>
      <c r="O76" s="307"/>
      <c r="P76" s="307"/>
      <c r="Q76" s="439"/>
    </row>
    <row r="77" spans="1:17" ht="16.5" customHeight="1">
      <c r="A77" s="258">
        <v>49</v>
      </c>
      <c r="B77" s="297" t="s">
        <v>345</v>
      </c>
      <c r="C77" s="298">
        <v>4865024</v>
      </c>
      <c r="D77" s="121" t="s">
        <v>12</v>
      </c>
      <c r="E77" s="93" t="s">
        <v>325</v>
      </c>
      <c r="F77" s="394">
        <v>-2000</v>
      </c>
      <c r="G77" s="325">
        <v>8761</v>
      </c>
      <c r="H77" s="326">
        <v>8473</v>
      </c>
      <c r="I77" s="307">
        <f>G77-H77</f>
        <v>288</v>
      </c>
      <c r="J77" s="307">
        <f>$F77*I77</f>
        <v>-576000</v>
      </c>
      <c r="K77" s="307">
        <f>J77/1000000</f>
        <v>-0.576</v>
      </c>
      <c r="L77" s="325">
        <v>2426</v>
      </c>
      <c r="M77" s="326">
        <v>2426</v>
      </c>
      <c r="N77" s="307">
        <f>L77-M77</f>
        <v>0</v>
      </c>
      <c r="O77" s="307">
        <f>$F77*N77</f>
        <v>0</v>
      </c>
      <c r="P77" s="307">
        <f>O77/1000000</f>
        <v>0</v>
      </c>
      <c r="Q77" s="439"/>
    </row>
    <row r="78" spans="1:17" ht="16.5" customHeight="1">
      <c r="A78" s="258">
        <v>50</v>
      </c>
      <c r="B78" s="297" t="s">
        <v>165</v>
      </c>
      <c r="C78" s="298">
        <v>4864920</v>
      </c>
      <c r="D78" s="121" t="s">
        <v>12</v>
      </c>
      <c r="E78" s="93" t="s">
        <v>325</v>
      </c>
      <c r="F78" s="394">
        <v>-2000</v>
      </c>
      <c r="G78" s="325">
        <v>6682</v>
      </c>
      <c r="H78" s="326">
        <v>6222</v>
      </c>
      <c r="I78" s="307">
        <f>G78-H78</f>
        <v>460</v>
      </c>
      <c r="J78" s="307">
        <f>$F78*I78</f>
        <v>-920000</v>
      </c>
      <c r="K78" s="307">
        <f>J78/1000000</f>
        <v>-0.92</v>
      </c>
      <c r="L78" s="325">
        <v>1353</v>
      </c>
      <c r="M78" s="326">
        <v>1353</v>
      </c>
      <c r="N78" s="307">
        <f>L78-M78</f>
        <v>0</v>
      </c>
      <c r="O78" s="307">
        <f>$F78*N78</f>
        <v>0</v>
      </c>
      <c r="P78" s="307">
        <f>O78/1000000</f>
        <v>0</v>
      </c>
      <c r="Q78" s="439"/>
    </row>
    <row r="79" spans="1:17" ht="16.5" customHeight="1">
      <c r="A79" s="258"/>
      <c r="B79" s="428" t="s">
        <v>353</v>
      </c>
      <c r="C79" s="298"/>
      <c r="D79" s="121"/>
      <c r="E79" s="93"/>
      <c r="F79" s="394"/>
      <c r="G79" s="325"/>
      <c r="H79" s="326"/>
      <c r="I79" s="307"/>
      <c r="J79" s="307"/>
      <c r="K79" s="307"/>
      <c r="L79" s="325"/>
      <c r="M79" s="326"/>
      <c r="N79" s="307"/>
      <c r="O79" s="307"/>
      <c r="P79" s="307"/>
      <c r="Q79" s="439"/>
    </row>
    <row r="80" spans="1:17" ht="16.5" customHeight="1">
      <c r="A80" s="258">
        <v>51</v>
      </c>
      <c r="B80" s="297" t="s">
        <v>345</v>
      </c>
      <c r="C80" s="298">
        <v>5128414</v>
      </c>
      <c r="D80" s="121" t="s">
        <v>12</v>
      </c>
      <c r="E80" s="93" t="s">
        <v>325</v>
      </c>
      <c r="F80" s="394">
        <v>-1000</v>
      </c>
      <c r="G80" s="325">
        <v>919415</v>
      </c>
      <c r="H80" s="326">
        <v>919549</v>
      </c>
      <c r="I80" s="307">
        <f>G80-H80</f>
        <v>-134</v>
      </c>
      <c r="J80" s="307">
        <f>$F80*I80</f>
        <v>134000</v>
      </c>
      <c r="K80" s="307">
        <f>J80/1000000</f>
        <v>0.134</v>
      </c>
      <c r="L80" s="325">
        <v>979398</v>
      </c>
      <c r="M80" s="326">
        <v>979398</v>
      </c>
      <c r="N80" s="307">
        <f>L80-M80</f>
        <v>0</v>
      </c>
      <c r="O80" s="307">
        <f>$F80*N80</f>
        <v>0</v>
      </c>
      <c r="P80" s="307">
        <f>O80/1000000</f>
        <v>0</v>
      </c>
      <c r="Q80" s="439"/>
    </row>
    <row r="81" spans="1:17" ht="18" customHeight="1">
      <c r="A81" s="258">
        <v>52</v>
      </c>
      <c r="B81" s="297" t="s">
        <v>165</v>
      </c>
      <c r="C81" s="298">
        <v>4902504</v>
      </c>
      <c r="D81" s="121" t="s">
        <v>12</v>
      </c>
      <c r="E81" s="93" t="s">
        <v>325</v>
      </c>
      <c r="F81" s="394">
        <v>-1000</v>
      </c>
      <c r="G81" s="325">
        <v>1732</v>
      </c>
      <c r="H81" s="326">
        <v>1902</v>
      </c>
      <c r="I81" s="307">
        <f>G81-H81</f>
        <v>-170</v>
      </c>
      <c r="J81" s="307">
        <f>$F81*I81</f>
        <v>170000</v>
      </c>
      <c r="K81" s="307">
        <f>J81/1000000</f>
        <v>0.17</v>
      </c>
      <c r="L81" s="325">
        <v>994931</v>
      </c>
      <c r="M81" s="326">
        <v>994931</v>
      </c>
      <c r="N81" s="307">
        <f>L81-M81</f>
        <v>0</v>
      </c>
      <c r="O81" s="307">
        <f>$F81*N81</f>
        <v>0</v>
      </c>
      <c r="P81" s="307">
        <f>O81/1000000</f>
        <v>0</v>
      </c>
      <c r="Q81" s="439"/>
    </row>
    <row r="82" spans="1:17" ht="18" customHeight="1">
      <c r="A82" s="258">
        <v>53</v>
      </c>
      <c r="B82" s="297" t="s">
        <v>410</v>
      </c>
      <c r="C82" s="298">
        <v>5128426</v>
      </c>
      <c r="D82" s="121" t="s">
        <v>12</v>
      </c>
      <c r="E82" s="93" t="s">
        <v>325</v>
      </c>
      <c r="F82" s="394">
        <v>-1000</v>
      </c>
      <c r="G82" s="325">
        <v>1991</v>
      </c>
      <c r="H82" s="326">
        <v>1838</v>
      </c>
      <c r="I82" s="307">
        <f>G82-H82</f>
        <v>153</v>
      </c>
      <c r="J82" s="307">
        <f>$F82*I82</f>
        <v>-153000</v>
      </c>
      <c r="K82" s="307">
        <f>J82/1000000</f>
        <v>-0.153</v>
      </c>
      <c r="L82" s="325">
        <v>987520</v>
      </c>
      <c r="M82" s="326">
        <v>987520</v>
      </c>
      <c r="N82" s="307">
        <f>L82-M82</f>
        <v>0</v>
      </c>
      <c r="O82" s="307">
        <f>$F82*N82</f>
        <v>0</v>
      </c>
      <c r="P82" s="307">
        <f>O82/1000000</f>
        <v>0</v>
      </c>
      <c r="Q82" s="439"/>
    </row>
    <row r="83" spans="2:17" ht="18" customHeight="1">
      <c r="B83" s="428" t="s">
        <v>362</v>
      </c>
      <c r="C83" s="298"/>
      <c r="D83" s="121"/>
      <c r="E83" s="93"/>
      <c r="F83" s="394"/>
      <c r="G83" s="325"/>
      <c r="H83" s="326"/>
      <c r="I83" s="307"/>
      <c r="J83" s="307"/>
      <c r="K83" s="307"/>
      <c r="L83" s="325"/>
      <c r="M83" s="326"/>
      <c r="N83" s="307"/>
      <c r="O83" s="307"/>
      <c r="P83" s="307"/>
      <c r="Q83" s="439"/>
    </row>
    <row r="84" spans="1:17" ht="18" customHeight="1">
      <c r="A84" s="258">
        <v>54</v>
      </c>
      <c r="B84" s="297" t="s">
        <v>363</v>
      </c>
      <c r="C84" s="298">
        <v>5100228</v>
      </c>
      <c r="D84" s="121" t="s">
        <v>12</v>
      </c>
      <c r="E84" s="93" t="s">
        <v>325</v>
      </c>
      <c r="F84" s="394">
        <v>800</v>
      </c>
      <c r="G84" s="325">
        <v>993087</v>
      </c>
      <c r="H84" s="326">
        <v>993087</v>
      </c>
      <c r="I84" s="307">
        <v>0</v>
      </c>
      <c r="J84" s="307">
        <v>0</v>
      </c>
      <c r="K84" s="307">
        <v>0</v>
      </c>
      <c r="L84" s="325">
        <v>993087</v>
      </c>
      <c r="M84" s="326">
        <v>993087</v>
      </c>
      <c r="N84" s="307">
        <v>0</v>
      </c>
      <c r="O84" s="307">
        <v>0</v>
      </c>
      <c r="P84" s="307">
        <v>0</v>
      </c>
      <c r="Q84" s="439"/>
    </row>
    <row r="85" spans="1:17" ht="18" customHeight="1">
      <c r="A85" s="258">
        <v>55</v>
      </c>
      <c r="B85" s="346" t="s">
        <v>364</v>
      </c>
      <c r="C85" s="298">
        <v>4865026</v>
      </c>
      <c r="D85" s="121" t="s">
        <v>12</v>
      </c>
      <c r="E85" s="93" t="s">
        <v>325</v>
      </c>
      <c r="F85" s="394">
        <v>800</v>
      </c>
      <c r="G85" s="325">
        <v>982442</v>
      </c>
      <c r="H85" s="326">
        <v>983577</v>
      </c>
      <c r="I85" s="307">
        <f>G85-H85</f>
        <v>-1135</v>
      </c>
      <c r="J85" s="307">
        <f>$F85*I85</f>
        <v>-908000</v>
      </c>
      <c r="K85" s="307">
        <f>J85/1000000</f>
        <v>-0.908</v>
      </c>
      <c r="L85" s="325">
        <v>611</v>
      </c>
      <c r="M85" s="326">
        <v>611</v>
      </c>
      <c r="N85" s="307">
        <f>L85-M85</f>
        <v>0</v>
      </c>
      <c r="O85" s="307">
        <f>$F85*N85</f>
        <v>0</v>
      </c>
      <c r="P85" s="307">
        <f>O85/1000000</f>
        <v>0</v>
      </c>
      <c r="Q85" s="439"/>
    </row>
    <row r="86" spans="1:17" ht="18" customHeight="1">
      <c r="A86" s="258">
        <v>56</v>
      </c>
      <c r="B86" s="297" t="s">
        <v>339</v>
      </c>
      <c r="C86" s="298">
        <v>5100233</v>
      </c>
      <c r="D86" s="121" t="s">
        <v>12</v>
      </c>
      <c r="E86" s="93" t="s">
        <v>325</v>
      </c>
      <c r="F86" s="394">
        <v>800</v>
      </c>
      <c r="G86" s="325">
        <v>952204</v>
      </c>
      <c r="H86" s="326">
        <v>954483</v>
      </c>
      <c r="I86" s="307">
        <f>G86-H86</f>
        <v>-2279</v>
      </c>
      <c r="J86" s="307">
        <f>$F86*I86</f>
        <v>-1823200</v>
      </c>
      <c r="K86" s="307">
        <f>J86/1000000</f>
        <v>-1.8232</v>
      </c>
      <c r="L86" s="325">
        <v>999588</v>
      </c>
      <c r="M86" s="326">
        <v>999588</v>
      </c>
      <c r="N86" s="307">
        <f>L86-M86</f>
        <v>0</v>
      </c>
      <c r="O86" s="307">
        <f>$F86*N86</f>
        <v>0</v>
      </c>
      <c r="P86" s="307">
        <f>O86/1000000</f>
        <v>0</v>
      </c>
      <c r="Q86" s="439"/>
    </row>
    <row r="87" spans="1:17" ht="15" customHeight="1">
      <c r="A87" s="258">
        <v>57</v>
      </c>
      <c r="B87" s="297" t="s">
        <v>367</v>
      </c>
      <c r="C87" s="298">
        <v>4864971</v>
      </c>
      <c r="D87" s="121" t="s">
        <v>12</v>
      </c>
      <c r="E87" s="93" t="s">
        <v>325</v>
      </c>
      <c r="F87" s="394">
        <v>-800</v>
      </c>
      <c r="G87" s="325">
        <v>0</v>
      </c>
      <c r="H87" s="326">
        <v>0</v>
      </c>
      <c r="I87" s="307">
        <f>G87-H87</f>
        <v>0</v>
      </c>
      <c r="J87" s="307">
        <f>$F87*I87</f>
        <v>0</v>
      </c>
      <c r="K87" s="307">
        <f>J87/1000000</f>
        <v>0</v>
      </c>
      <c r="L87" s="325">
        <v>999495</v>
      </c>
      <c r="M87" s="326">
        <v>999495</v>
      </c>
      <c r="N87" s="307">
        <f>L87-M87</f>
        <v>0</v>
      </c>
      <c r="O87" s="307">
        <f>$F87*N87</f>
        <v>0</v>
      </c>
      <c r="P87" s="307">
        <f>O87/1000000</f>
        <v>0</v>
      </c>
      <c r="Q87" s="439"/>
    </row>
    <row r="88" spans="1:17" ht="15" customHeight="1">
      <c r="A88" s="258">
        <v>58</v>
      </c>
      <c r="B88" s="297" t="s">
        <v>411</v>
      </c>
      <c r="C88" s="298">
        <v>4865049</v>
      </c>
      <c r="D88" s="121" t="s">
        <v>12</v>
      </c>
      <c r="E88" s="93" t="s">
        <v>325</v>
      </c>
      <c r="F88" s="394">
        <v>800</v>
      </c>
      <c r="G88" s="325">
        <v>999631</v>
      </c>
      <c r="H88" s="326">
        <v>999753</v>
      </c>
      <c r="I88" s="307">
        <f>G88-H88</f>
        <v>-122</v>
      </c>
      <c r="J88" s="307">
        <f>$F88*I88</f>
        <v>-97600</v>
      </c>
      <c r="K88" s="307">
        <f>J88/1000000</f>
        <v>-0.0976</v>
      </c>
      <c r="L88" s="325">
        <v>999824</v>
      </c>
      <c r="M88" s="326">
        <v>999824</v>
      </c>
      <c r="N88" s="307">
        <f>L88-M88</f>
        <v>0</v>
      </c>
      <c r="O88" s="307">
        <f>$F88*N88</f>
        <v>0</v>
      </c>
      <c r="P88" s="307">
        <f>O88/1000000</f>
        <v>0</v>
      </c>
      <c r="Q88" s="439"/>
    </row>
    <row r="89" spans="1:17" ht="15" customHeight="1">
      <c r="A89" s="258">
        <v>59</v>
      </c>
      <c r="B89" s="297" t="s">
        <v>412</v>
      </c>
      <c r="C89" s="298">
        <v>5128436</v>
      </c>
      <c r="D89" s="121" t="s">
        <v>12</v>
      </c>
      <c r="E89" s="93" t="s">
        <v>325</v>
      </c>
      <c r="F89" s="394">
        <v>800</v>
      </c>
      <c r="G89" s="325">
        <v>996370</v>
      </c>
      <c r="H89" s="326">
        <v>996831</v>
      </c>
      <c r="I89" s="307">
        <f>G89-H89</f>
        <v>-461</v>
      </c>
      <c r="J89" s="307">
        <f>$F89*I89</f>
        <v>-368800</v>
      </c>
      <c r="K89" s="307">
        <f>J89/1000000</f>
        <v>-0.3688</v>
      </c>
      <c r="L89" s="325">
        <v>34</v>
      </c>
      <c r="M89" s="326">
        <v>34</v>
      </c>
      <c r="N89" s="307">
        <f>L89-M89</f>
        <v>0</v>
      </c>
      <c r="O89" s="307">
        <f>$F89*N89</f>
        <v>0</v>
      </c>
      <c r="P89" s="307">
        <f>O89/1000000</f>
        <v>0</v>
      </c>
      <c r="Q89" s="439"/>
    </row>
    <row r="90" spans="2:17" ht="15" customHeight="1">
      <c r="B90" s="272" t="s">
        <v>98</v>
      </c>
      <c r="C90" s="298"/>
      <c r="D90" s="81"/>
      <c r="E90" s="81"/>
      <c r="F90" s="303"/>
      <c r="G90" s="325"/>
      <c r="H90" s="326"/>
      <c r="I90" s="307"/>
      <c r="J90" s="307"/>
      <c r="K90" s="307"/>
      <c r="L90" s="325"/>
      <c r="M90" s="326"/>
      <c r="N90" s="307"/>
      <c r="O90" s="307"/>
      <c r="P90" s="307"/>
      <c r="Q90" s="439"/>
    </row>
    <row r="91" spans="1:17" ht="15" customHeight="1">
      <c r="A91" s="258">
        <v>60</v>
      </c>
      <c r="B91" s="297" t="s">
        <v>109</v>
      </c>
      <c r="C91" s="298">
        <v>4864949</v>
      </c>
      <c r="D91" s="121" t="s">
        <v>12</v>
      </c>
      <c r="E91" s="93" t="s">
        <v>325</v>
      </c>
      <c r="F91" s="305">
        <v>2000</v>
      </c>
      <c r="G91" s="325">
        <v>996598</v>
      </c>
      <c r="H91" s="326">
        <v>997035</v>
      </c>
      <c r="I91" s="307">
        <f>G91-H91</f>
        <v>-437</v>
      </c>
      <c r="J91" s="307">
        <f>$F91*I91</f>
        <v>-874000</v>
      </c>
      <c r="K91" s="307">
        <f>J91/1000000</f>
        <v>-0.874</v>
      </c>
      <c r="L91" s="325">
        <v>999539</v>
      </c>
      <c r="M91" s="326">
        <v>999540</v>
      </c>
      <c r="N91" s="307">
        <f>L91-M91</f>
        <v>-1</v>
      </c>
      <c r="O91" s="307">
        <f>$F91*N91</f>
        <v>-2000</v>
      </c>
      <c r="P91" s="307">
        <f>O91/1000000</f>
        <v>-0.002</v>
      </c>
      <c r="Q91" s="439"/>
    </row>
    <row r="92" spans="1:17" ht="15" customHeight="1">
      <c r="A92" s="258">
        <v>61</v>
      </c>
      <c r="B92" s="297" t="s">
        <v>110</v>
      </c>
      <c r="C92" s="298">
        <v>4865016</v>
      </c>
      <c r="D92" s="121" t="s">
        <v>12</v>
      </c>
      <c r="E92" s="93" t="s">
        <v>325</v>
      </c>
      <c r="F92" s="305">
        <v>800</v>
      </c>
      <c r="G92" s="325">
        <v>7</v>
      </c>
      <c r="H92" s="326">
        <v>7</v>
      </c>
      <c r="I92" s="307">
        <v>0</v>
      </c>
      <c r="J92" s="307">
        <v>0</v>
      </c>
      <c r="K92" s="307">
        <v>0</v>
      </c>
      <c r="L92" s="325">
        <v>999722</v>
      </c>
      <c r="M92" s="326">
        <v>999722</v>
      </c>
      <c r="N92" s="307">
        <v>0</v>
      </c>
      <c r="O92" s="307">
        <v>0</v>
      </c>
      <c r="P92" s="307">
        <v>0</v>
      </c>
      <c r="Q92" s="451"/>
    </row>
    <row r="93" spans="1:17" ht="15" customHeight="1">
      <c r="A93" s="258"/>
      <c r="B93" s="299" t="s">
        <v>164</v>
      </c>
      <c r="C93" s="298"/>
      <c r="D93" s="121"/>
      <c r="E93" s="121"/>
      <c r="F93" s="305"/>
      <c r="G93" s="325"/>
      <c r="H93" s="326"/>
      <c r="I93" s="307"/>
      <c r="J93" s="307"/>
      <c r="K93" s="307"/>
      <c r="L93" s="325"/>
      <c r="M93" s="326"/>
      <c r="N93" s="307"/>
      <c r="O93" s="307"/>
      <c r="P93" s="307"/>
      <c r="Q93" s="439"/>
    </row>
    <row r="94" spans="1:17" s="810" customFormat="1" ht="15" customHeight="1">
      <c r="A94" s="803">
        <v>62</v>
      </c>
      <c r="B94" s="804" t="s">
        <v>35</v>
      </c>
      <c r="C94" s="805">
        <v>4864966</v>
      </c>
      <c r="D94" s="806" t="s">
        <v>12</v>
      </c>
      <c r="E94" s="807" t="s">
        <v>325</v>
      </c>
      <c r="F94" s="808">
        <v>-1000</v>
      </c>
      <c r="G94" s="325">
        <v>65158</v>
      </c>
      <c r="H94" s="326">
        <v>65058</v>
      </c>
      <c r="I94" s="307">
        <f>G94-H94</f>
        <v>100</v>
      </c>
      <c r="J94" s="307">
        <f>$F94*I94</f>
        <v>-100000</v>
      </c>
      <c r="K94" s="307">
        <f>J94/1000000</f>
        <v>-0.1</v>
      </c>
      <c r="L94" s="325">
        <v>923</v>
      </c>
      <c r="M94" s="326">
        <v>923</v>
      </c>
      <c r="N94" s="307">
        <f>L94-M94</f>
        <v>0</v>
      </c>
      <c r="O94" s="307">
        <f>$F94*N94</f>
        <v>0</v>
      </c>
      <c r="P94" s="307">
        <f>O94/1000000</f>
        <v>0</v>
      </c>
      <c r="Q94" s="809"/>
    </row>
    <row r="95" spans="1:17" ht="15" customHeight="1">
      <c r="A95" s="258">
        <v>63</v>
      </c>
      <c r="B95" s="297" t="s">
        <v>165</v>
      </c>
      <c r="C95" s="298">
        <v>5128415</v>
      </c>
      <c r="D95" s="121" t="s">
        <v>12</v>
      </c>
      <c r="E95" s="93" t="s">
        <v>325</v>
      </c>
      <c r="F95" s="305">
        <v>-1000</v>
      </c>
      <c r="G95" s="325">
        <v>9661</v>
      </c>
      <c r="H95" s="326">
        <v>6286</v>
      </c>
      <c r="I95" s="307">
        <f>G95-H95</f>
        <v>3375</v>
      </c>
      <c r="J95" s="307">
        <f>$F95*I95</f>
        <v>-3375000</v>
      </c>
      <c r="K95" s="307">
        <f>J95/1000000</f>
        <v>-3.375</v>
      </c>
      <c r="L95" s="325">
        <v>302</v>
      </c>
      <c r="M95" s="326">
        <v>290</v>
      </c>
      <c r="N95" s="307">
        <f>L95-M95</f>
        <v>12</v>
      </c>
      <c r="O95" s="307">
        <f>$F95*N95</f>
        <v>-12000</v>
      </c>
      <c r="P95" s="307">
        <f>O95/1000000</f>
        <v>-0.012</v>
      </c>
      <c r="Q95" s="439"/>
    </row>
    <row r="96" spans="1:17" ht="15" customHeight="1">
      <c r="A96" s="258">
        <v>64</v>
      </c>
      <c r="B96" s="297" t="s">
        <v>410</v>
      </c>
      <c r="C96" s="298">
        <v>4864999</v>
      </c>
      <c r="D96" s="121" t="s">
        <v>12</v>
      </c>
      <c r="E96" s="93" t="s">
        <v>325</v>
      </c>
      <c r="F96" s="305">
        <v>-1000</v>
      </c>
      <c r="G96" s="325">
        <v>113367</v>
      </c>
      <c r="H96" s="326">
        <v>109957</v>
      </c>
      <c r="I96" s="307">
        <f>G96-H96</f>
        <v>3410</v>
      </c>
      <c r="J96" s="307">
        <f>$F96*I96</f>
        <v>-3410000</v>
      </c>
      <c r="K96" s="307">
        <f>J96/1000000</f>
        <v>-3.41</v>
      </c>
      <c r="L96" s="325">
        <v>745</v>
      </c>
      <c r="M96" s="326">
        <v>744</v>
      </c>
      <c r="N96" s="307">
        <f>L96-M96</f>
        <v>1</v>
      </c>
      <c r="O96" s="307">
        <f>$F96*N96</f>
        <v>-1000</v>
      </c>
      <c r="P96" s="307">
        <f>O96/1000000</f>
        <v>-0.001</v>
      </c>
      <c r="Q96" s="439"/>
    </row>
    <row r="97" spans="1:17" ht="15" customHeight="1">
      <c r="A97" s="258"/>
      <c r="B97" s="302" t="s">
        <v>26</v>
      </c>
      <c r="C97" s="275"/>
      <c r="D97" s="52"/>
      <c r="E97" s="52"/>
      <c r="F97" s="305"/>
      <c r="G97" s="325"/>
      <c r="H97" s="326"/>
      <c r="I97" s="307"/>
      <c r="J97" s="307"/>
      <c r="K97" s="307"/>
      <c r="L97" s="325"/>
      <c r="M97" s="326"/>
      <c r="N97" s="307"/>
      <c r="O97" s="307"/>
      <c r="P97" s="307"/>
      <c r="Q97" s="439"/>
    </row>
    <row r="98" spans="1:17" ht="15" customHeight="1">
      <c r="A98" s="258">
        <v>65</v>
      </c>
      <c r="B98" s="85" t="s">
        <v>75</v>
      </c>
      <c r="C98" s="320">
        <v>5295192</v>
      </c>
      <c r="D98" s="312" t="s">
        <v>12</v>
      </c>
      <c r="E98" s="312" t="s">
        <v>325</v>
      </c>
      <c r="F98" s="320">
        <v>100</v>
      </c>
      <c r="G98" s="325">
        <v>15324</v>
      </c>
      <c r="H98" s="326">
        <v>15500</v>
      </c>
      <c r="I98" s="326">
        <f>G98-H98</f>
        <v>-176</v>
      </c>
      <c r="J98" s="326">
        <f>$F98*I98</f>
        <v>-17600</v>
      </c>
      <c r="K98" s="326">
        <f>J98/1000000</f>
        <v>-0.0176</v>
      </c>
      <c r="L98" s="325">
        <v>119631</v>
      </c>
      <c r="M98" s="326">
        <v>119631</v>
      </c>
      <c r="N98" s="326">
        <f>L98-M98</f>
        <v>0</v>
      </c>
      <c r="O98" s="326">
        <f>$F98*N98</f>
        <v>0</v>
      </c>
      <c r="P98" s="327">
        <f>O98/1000000</f>
        <v>0</v>
      </c>
      <c r="Q98" s="439"/>
    </row>
    <row r="99" spans="1:17" ht="15" customHeight="1">
      <c r="A99" s="258">
        <v>66</v>
      </c>
      <c r="B99" s="299" t="s">
        <v>45</v>
      </c>
      <c r="C99" s="298"/>
      <c r="D99" s="121"/>
      <c r="E99" s="121"/>
      <c r="F99" s="305"/>
      <c r="G99" s="325"/>
      <c r="H99" s="326"/>
      <c r="I99" s="307"/>
      <c r="J99" s="307"/>
      <c r="K99" s="307"/>
      <c r="L99" s="325"/>
      <c r="M99" s="326"/>
      <c r="N99" s="307"/>
      <c r="O99" s="307"/>
      <c r="P99" s="307"/>
      <c r="Q99" s="439"/>
    </row>
    <row r="100" spans="1:17" ht="15" customHeight="1">
      <c r="A100" s="258">
        <v>67</v>
      </c>
      <c r="B100" s="297" t="s">
        <v>326</v>
      </c>
      <c r="C100" s="298">
        <v>4865149</v>
      </c>
      <c r="D100" s="121" t="s">
        <v>12</v>
      </c>
      <c r="E100" s="93" t="s">
        <v>325</v>
      </c>
      <c r="F100" s="305">
        <v>187.5</v>
      </c>
      <c r="G100" s="325">
        <v>997730</v>
      </c>
      <c r="H100" s="326">
        <v>997943</v>
      </c>
      <c r="I100" s="307">
        <f>G100-H100</f>
        <v>-213</v>
      </c>
      <c r="J100" s="307">
        <f>$F100*I100</f>
        <v>-39937.5</v>
      </c>
      <c r="K100" s="307">
        <f>J100/1000000</f>
        <v>-0.0399375</v>
      </c>
      <c r="L100" s="325">
        <v>999960</v>
      </c>
      <c r="M100" s="326">
        <v>999960</v>
      </c>
      <c r="N100" s="307">
        <f>L100-M100</f>
        <v>0</v>
      </c>
      <c r="O100" s="307">
        <f>$F100*N100</f>
        <v>0</v>
      </c>
      <c r="P100" s="307">
        <f>O100/1000000</f>
        <v>0</v>
      </c>
      <c r="Q100" s="440"/>
    </row>
    <row r="101" spans="1:17" ht="15" customHeight="1">
      <c r="A101" s="258">
        <v>68</v>
      </c>
      <c r="B101" s="297" t="s">
        <v>419</v>
      </c>
      <c r="C101" s="298">
        <v>5295156</v>
      </c>
      <c r="D101" s="121" t="s">
        <v>12</v>
      </c>
      <c r="E101" s="93" t="s">
        <v>325</v>
      </c>
      <c r="F101" s="305">
        <v>400</v>
      </c>
      <c r="G101" s="325">
        <v>949921</v>
      </c>
      <c r="H101" s="326">
        <v>950870</v>
      </c>
      <c r="I101" s="307">
        <f>G101-H101</f>
        <v>-949</v>
      </c>
      <c r="J101" s="307">
        <f>$F101*I101</f>
        <v>-379600</v>
      </c>
      <c r="K101" s="307">
        <f>J101/1000000</f>
        <v>-0.3796</v>
      </c>
      <c r="L101" s="325">
        <v>995622</v>
      </c>
      <c r="M101" s="326">
        <v>995622</v>
      </c>
      <c r="N101" s="307">
        <f>L101-M101</f>
        <v>0</v>
      </c>
      <c r="O101" s="307">
        <f>$F101*N101</f>
        <v>0</v>
      </c>
      <c r="P101" s="307">
        <f>O101/1000000</f>
        <v>0</v>
      </c>
      <c r="Q101" s="440"/>
    </row>
    <row r="102" spans="1:17" ht="15" customHeight="1">
      <c r="A102" s="258">
        <v>69</v>
      </c>
      <c r="B102" s="297" t="s">
        <v>420</v>
      </c>
      <c r="C102" s="298">
        <v>5295157</v>
      </c>
      <c r="D102" s="121" t="s">
        <v>12</v>
      </c>
      <c r="E102" s="93" t="s">
        <v>325</v>
      </c>
      <c r="F102" s="305">
        <v>400</v>
      </c>
      <c r="G102" s="325">
        <v>10750</v>
      </c>
      <c r="H102" s="326">
        <v>11513</v>
      </c>
      <c r="I102" s="307">
        <f>G102-H102</f>
        <v>-763</v>
      </c>
      <c r="J102" s="307">
        <f>$F102*I102</f>
        <v>-305200</v>
      </c>
      <c r="K102" s="307">
        <f>J102/1000000</f>
        <v>-0.3052</v>
      </c>
      <c r="L102" s="325">
        <v>72097</v>
      </c>
      <c r="M102" s="326">
        <v>72097</v>
      </c>
      <c r="N102" s="307">
        <f>L102-M102</f>
        <v>0</v>
      </c>
      <c r="O102" s="307">
        <f>$F102*N102</f>
        <v>0</v>
      </c>
      <c r="P102" s="307">
        <f>O102/1000000</f>
        <v>0</v>
      </c>
      <c r="Q102" s="440"/>
    </row>
    <row r="103" spans="1:17" ht="15" customHeight="1">
      <c r="A103" s="258"/>
      <c r="B103" s="302" t="s">
        <v>34</v>
      </c>
      <c r="C103" s="320"/>
      <c r="D103" s="333"/>
      <c r="E103" s="312"/>
      <c r="F103" s="320"/>
      <c r="G103" s="325"/>
      <c r="H103" s="326"/>
      <c r="I103" s="326"/>
      <c r="J103" s="326"/>
      <c r="K103" s="326"/>
      <c r="L103" s="325"/>
      <c r="M103" s="326"/>
      <c r="N103" s="326"/>
      <c r="O103" s="326"/>
      <c r="P103" s="327"/>
      <c r="Q103" s="439"/>
    </row>
    <row r="104" spans="1:17" ht="15" customHeight="1">
      <c r="A104" s="258">
        <v>70</v>
      </c>
      <c r="B104" s="766" t="s">
        <v>339</v>
      </c>
      <c r="C104" s="320">
        <v>5128439</v>
      </c>
      <c r="D104" s="332" t="s">
        <v>12</v>
      </c>
      <c r="E104" s="312" t="s">
        <v>325</v>
      </c>
      <c r="F104" s="320">
        <v>800</v>
      </c>
      <c r="G104" s="325">
        <v>924598</v>
      </c>
      <c r="H104" s="326">
        <v>927674</v>
      </c>
      <c r="I104" s="326">
        <f>G104-H104</f>
        <v>-3076</v>
      </c>
      <c r="J104" s="326">
        <f>$F104*I104</f>
        <v>-2460800</v>
      </c>
      <c r="K104" s="326">
        <f>J104/1000000</f>
        <v>-2.4608</v>
      </c>
      <c r="L104" s="325">
        <v>998176</v>
      </c>
      <c r="M104" s="326">
        <v>998176</v>
      </c>
      <c r="N104" s="326">
        <f>L104-M104</f>
        <v>0</v>
      </c>
      <c r="O104" s="326">
        <f>$F104*N104</f>
        <v>0</v>
      </c>
      <c r="P104" s="327">
        <f>O104/1000000</f>
        <v>0</v>
      </c>
      <c r="Q104" s="451"/>
    </row>
    <row r="105" spans="1:17" ht="15" customHeight="1">
      <c r="A105" s="258"/>
      <c r="B105" s="666" t="s">
        <v>416</v>
      </c>
      <c r="C105" s="320"/>
      <c r="D105" s="332"/>
      <c r="E105" s="312"/>
      <c r="F105" s="320"/>
      <c r="G105" s="325"/>
      <c r="H105" s="326"/>
      <c r="I105" s="326"/>
      <c r="J105" s="326"/>
      <c r="K105" s="326"/>
      <c r="L105" s="325"/>
      <c r="M105" s="326"/>
      <c r="N105" s="326"/>
      <c r="O105" s="326"/>
      <c r="P105" s="326"/>
      <c r="Q105" s="451"/>
    </row>
    <row r="106" spans="1:17" ht="13.5" customHeight="1">
      <c r="A106" s="258">
        <v>70</v>
      </c>
      <c r="B106" s="667" t="s">
        <v>417</v>
      </c>
      <c r="C106" s="320">
        <v>5295127</v>
      </c>
      <c r="D106" s="332" t="s">
        <v>12</v>
      </c>
      <c r="E106" s="312" t="s">
        <v>325</v>
      </c>
      <c r="F106" s="320">
        <v>100</v>
      </c>
      <c r="G106" s="325">
        <v>434034</v>
      </c>
      <c r="H106" s="326">
        <v>424015</v>
      </c>
      <c r="I106" s="326">
        <f>G106-H106</f>
        <v>10019</v>
      </c>
      <c r="J106" s="326">
        <f>$F106*I106</f>
        <v>1001900</v>
      </c>
      <c r="K106" s="326">
        <f>J106/1000000</f>
        <v>1.0019</v>
      </c>
      <c r="L106" s="325">
        <v>84604</v>
      </c>
      <c r="M106" s="326">
        <v>84604</v>
      </c>
      <c r="N106" s="326">
        <f>L106-M106</f>
        <v>0</v>
      </c>
      <c r="O106" s="326">
        <f>$F106*N106</f>
        <v>0</v>
      </c>
      <c r="P106" s="327">
        <f>O106/1000000</f>
        <v>0</v>
      </c>
      <c r="Q106" s="451"/>
    </row>
    <row r="107" spans="1:17" ht="13.5" customHeight="1">
      <c r="A107" s="258"/>
      <c r="B107" s="667"/>
      <c r="C107" s="320"/>
      <c r="D107" s="332"/>
      <c r="E107" s="312"/>
      <c r="F107" s="320">
        <v>100</v>
      </c>
      <c r="G107" s="325">
        <v>423087</v>
      </c>
      <c r="H107" s="326">
        <v>422551</v>
      </c>
      <c r="I107" s="326">
        <f>G107-H107</f>
        <v>536</v>
      </c>
      <c r="J107" s="326">
        <f>$F107*I107</f>
        <v>53600</v>
      </c>
      <c r="K107" s="326">
        <f>J107/1000000</f>
        <v>0.0536</v>
      </c>
      <c r="L107" s="325"/>
      <c r="M107" s="326"/>
      <c r="N107" s="326"/>
      <c r="O107" s="326"/>
      <c r="P107" s="327"/>
      <c r="Q107" s="451"/>
    </row>
    <row r="108" spans="1:17" ht="13.5" customHeight="1">
      <c r="A108" s="258">
        <v>71</v>
      </c>
      <c r="B108" s="667" t="s">
        <v>421</v>
      </c>
      <c r="C108" s="320">
        <v>5128400</v>
      </c>
      <c r="D108" s="332" t="s">
        <v>12</v>
      </c>
      <c r="E108" s="312" t="s">
        <v>325</v>
      </c>
      <c r="F108" s="320">
        <v>1000</v>
      </c>
      <c r="G108" s="325">
        <v>4392</v>
      </c>
      <c r="H108" s="326">
        <v>4903</v>
      </c>
      <c r="I108" s="326">
        <f>G108-H108</f>
        <v>-511</v>
      </c>
      <c r="J108" s="326">
        <f>$F108*I108</f>
        <v>-511000</v>
      </c>
      <c r="K108" s="326">
        <f>J108/1000000</f>
        <v>-0.511</v>
      </c>
      <c r="L108" s="325">
        <v>1888</v>
      </c>
      <c r="M108" s="326">
        <v>1888</v>
      </c>
      <c r="N108" s="326">
        <f>L108-M108</f>
        <v>0</v>
      </c>
      <c r="O108" s="326">
        <f>$F108*N108</f>
        <v>0</v>
      </c>
      <c r="P108" s="327">
        <f>O108/1000000</f>
        <v>0</v>
      </c>
      <c r="Q108" s="451"/>
    </row>
    <row r="109" spans="2:17" ht="15" customHeight="1">
      <c r="B109" s="302" t="s">
        <v>176</v>
      </c>
      <c r="C109" s="320"/>
      <c r="D109" s="332"/>
      <c r="E109" s="312"/>
      <c r="F109" s="320"/>
      <c r="G109" s="325"/>
      <c r="H109" s="326"/>
      <c r="I109" s="326"/>
      <c r="J109" s="326"/>
      <c r="K109" s="326"/>
      <c r="L109" s="325"/>
      <c r="M109" s="326"/>
      <c r="N109" s="326"/>
      <c r="O109" s="326"/>
      <c r="P109" s="326"/>
      <c r="Q109" s="439"/>
    </row>
    <row r="110" spans="1:17" ht="15" customHeight="1">
      <c r="A110" s="258">
        <v>72</v>
      </c>
      <c r="B110" s="297" t="s">
        <v>341</v>
      </c>
      <c r="C110" s="320">
        <v>4902555</v>
      </c>
      <c r="D110" s="332" t="s">
        <v>12</v>
      </c>
      <c r="E110" s="312" t="s">
        <v>325</v>
      </c>
      <c r="F110" s="320">
        <v>75</v>
      </c>
      <c r="G110" s="325">
        <v>10809</v>
      </c>
      <c r="H110" s="326">
        <v>10812</v>
      </c>
      <c r="I110" s="326">
        <f>G110-H110</f>
        <v>-3</v>
      </c>
      <c r="J110" s="326">
        <f>$F110*I110</f>
        <v>-225</v>
      </c>
      <c r="K110" s="326">
        <f>J110/1000000</f>
        <v>-0.000225</v>
      </c>
      <c r="L110" s="325">
        <v>21986</v>
      </c>
      <c r="M110" s="326">
        <v>21988</v>
      </c>
      <c r="N110" s="326">
        <f>L110-M110</f>
        <v>-2</v>
      </c>
      <c r="O110" s="326">
        <f>$F110*N110</f>
        <v>-150</v>
      </c>
      <c r="P110" s="327">
        <f>O110/1000000</f>
        <v>-0.00015</v>
      </c>
      <c r="Q110" s="451"/>
    </row>
    <row r="111" spans="1:17" ht="15" customHeight="1">
      <c r="A111" s="258">
        <v>73</v>
      </c>
      <c r="B111" s="297" t="s">
        <v>342</v>
      </c>
      <c r="C111" s="320">
        <v>4902581</v>
      </c>
      <c r="D111" s="332" t="s">
        <v>12</v>
      </c>
      <c r="E111" s="312" t="s">
        <v>325</v>
      </c>
      <c r="F111" s="320">
        <v>100</v>
      </c>
      <c r="G111" s="325">
        <v>5309</v>
      </c>
      <c r="H111" s="326">
        <v>5305</v>
      </c>
      <c r="I111" s="326">
        <f>G111-H111</f>
        <v>4</v>
      </c>
      <c r="J111" s="326">
        <f>$F111*I111</f>
        <v>400</v>
      </c>
      <c r="K111" s="326">
        <f>J111/1000000</f>
        <v>0.0004</v>
      </c>
      <c r="L111" s="325">
        <v>13969</v>
      </c>
      <c r="M111" s="326">
        <v>13962</v>
      </c>
      <c r="N111" s="326">
        <f>L111-M111</f>
        <v>7</v>
      </c>
      <c r="O111" s="326">
        <f>$F111*N111</f>
        <v>700</v>
      </c>
      <c r="P111" s="327">
        <f>O111/1000000</f>
        <v>0.0007</v>
      </c>
      <c r="Q111" s="439"/>
    </row>
    <row r="112" spans="2:17" ht="15" customHeight="1">
      <c r="B112" s="302" t="s">
        <v>395</v>
      </c>
      <c r="C112" s="320"/>
      <c r="D112" s="332"/>
      <c r="E112" s="312"/>
      <c r="F112" s="320"/>
      <c r="G112" s="325"/>
      <c r="H112" s="326"/>
      <c r="I112" s="326"/>
      <c r="J112" s="326"/>
      <c r="K112" s="326"/>
      <c r="L112" s="325"/>
      <c r="M112" s="326"/>
      <c r="N112" s="326"/>
      <c r="O112" s="326"/>
      <c r="P112" s="326"/>
      <c r="Q112" s="439"/>
    </row>
    <row r="113" spans="1:17" ht="15" customHeight="1">
      <c r="A113" s="258">
        <v>74</v>
      </c>
      <c r="B113" s="297" t="s">
        <v>396</v>
      </c>
      <c r="C113" s="320">
        <v>4864861</v>
      </c>
      <c r="D113" s="332" t="s">
        <v>12</v>
      </c>
      <c r="E113" s="312" t="s">
        <v>325</v>
      </c>
      <c r="F113" s="320">
        <v>500</v>
      </c>
      <c r="G113" s="325">
        <v>9033</v>
      </c>
      <c r="H113" s="326">
        <v>9563</v>
      </c>
      <c r="I113" s="326">
        <f aca="true" t="shared" si="12" ref="I113:I120">G113-H113</f>
        <v>-530</v>
      </c>
      <c r="J113" s="326">
        <f aca="true" t="shared" si="13" ref="J113:J120">$F113*I113</f>
        <v>-265000</v>
      </c>
      <c r="K113" s="326">
        <f aca="true" t="shared" si="14" ref="K113:K120">J113/1000000</f>
        <v>-0.265</v>
      </c>
      <c r="L113" s="325">
        <v>3137</v>
      </c>
      <c r="M113" s="326">
        <v>3137</v>
      </c>
      <c r="N113" s="326">
        <f aca="true" t="shared" si="15" ref="N113:N120">L113-M113</f>
        <v>0</v>
      </c>
      <c r="O113" s="326">
        <f aca="true" t="shared" si="16" ref="O113:O120">$F113*N113</f>
        <v>0</v>
      </c>
      <c r="P113" s="327">
        <f aca="true" t="shared" si="17" ref="P113:P120">O113/1000000</f>
        <v>0</v>
      </c>
      <c r="Q113" s="451"/>
    </row>
    <row r="114" spans="1:17" ht="15" customHeight="1">
      <c r="A114" s="258">
        <v>75</v>
      </c>
      <c r="B114" s="297" t="s">
        <v>397</v>
      </c>
      <c r="C114" s="320">
        <v>4864877</v>
      </c>
      <c r="D114" s="332" t="s">
        <v>12</v>
      </c>
      <c r="E114" s="312" t="s">
        <v>325</v>
      </c>
      <c r="F114" s="320">
        <v>1000</v>
      </c>
      <c r="G114" s="325">
        <v>999379</v>
      </c>
      <c r="H114" s="326">
        <v>999755</v>
      </c>
      <c r="I114" s="326">
        <f t="shared" si="12"/>
        <v>-376</v>
      </c>
      <c r="J114" s="326">
        <f t="shared" si="13"/>
        <v>-376000</v>
      </c>
      <c r="K114" s="326">
        <f t="shared" si="14"/>
        <v>-0.376</v>
      </c>
      <c r="L114" s="325">
        <v>4077</v>
      </c>
      <c r="M114" s="326">
        <v>4077</v>
      </c>
      <c r="N114" s="326">
        <f t="shared" si="15"/>
        <v>0</v>
      </c>
      <c r="O114" s="326">
        <f t="shared" si="16"/>
        <v>0</v>
      </c>
      <c r="P114" s="327">
        <f t="shared" si="17"/>
        <v>0</v>
      </c>
      <c r="Q114" s="439"/>
    </row>
    <row r="115" spans="1:17" ht="15" customHeight="1">
      <c r="A115" s="258">
        <v>76</v>
      </c>
      <c r="B115" s="297" t="s">
        <v>398</v>
      </c>
      <c r="C115" s="320">
        <v>4864841</v>
      </c>
      <c r="D115" s="332" t="s">
        <v>12</v>
      </c>
      <c r="E115" s="312" t="s">
        <v>325</v>
      </c>
      <c r="F115" s="320">
        <v>1000</v>
      </c>
      <c r="G115" s="325">
        <v>986395</v>
      </c>
      <c r="H115" s="326">
        <v>987534</v>
      </c>
      <c r="I115" s="326">
        <f t="shared" si="12"/>
        <v>-1139</v>
      </c>
      <c r="J115" s="326">
        <f t="shared" si="13"/>
        <v>-1139000</v>
      </c>
      <c r="K115" s="326">
        <f t="shared" si="14"/>
        <v>-1.139</v>
      </c>
      <c r="L115" s="325">
        <v>1109</v>
      </c>
      <c r="M115" s="326">
        <v>1109</v>
      </c>
      <c r="N115" s="326">
        <f t="shared" si="15"/>
        <v>0</v>
      </c>
      <c r="O115" s="326">
        <f t="shared" si="16"/>
        <v>0</v>
      </c>
      <c r="P115" s="327">
        <f t="shared" si="17"/>
        <v>0</v>
      </c>
      <c r="Q115" s="439"/>
    </row>
    <row r="116" spans="1:17" ht="15" customHeight="1">
      <c r="A116" s="258">
        <v>77</v>
      </c>
      <c r="B116" s="297" t="s">
        <v>399</v>
      </c>
      <c r="C116" s="320">
        <v>4864882</v>
      </c>
      <c r="D116" s="332" t="s">
        <v>12</v>
      </c>
      <c r="E116" s="312" t="s">
        <v>325</v>
      </c>
      <c r="F116" s="320">
        <v>1000</v>
      </c>
      <c r="G116" s="325">
        <v>6463</v>
      </c>
      <c r="H116" s="326">
        <v>6269</v>
      </c>
      <c r="I116" s="326">
        <f t="shared" si="12"/>
        <v>194</v>
      </c>
      <c r="J116" s="326">
        <f t="shared" si="13"/>
        <v>194000</v>
      </c>
      <c r="K116" s="326">
        <f t="shared" si="14"/>
        <v>0.194</v>
      </c>
      <c r="L116" s="325">
        <v>6497</v>
      </c>
      <c r="M116" s="326">
        <v>6497</v>
      </c>
      <c r="N116" s="326">
        <f t="shared" si="15"/>
        <v>0</v>
      </c>
      <c r="O116" s="326">
        <f t="shared" si="16"/>
        <v>0</v>
      </c>
      <c r="P116" s="327">
        <f t="shared" si="17"/>
        <v>0</v>
      </c>
      <c r="Q116" s="439"/>
    </row>
    <row r="117" spans="1:17" ht="15" customHeight="1">
      <c r="A117" s="258">
        <v>78</v>
      </c>
      <c r="B117" s="297" t="s">
        <v>400</v>
      </c>
      <c r="C117" s="320">
        <v>4864824</v>
      </c>
      <c r="D117" s="332" t="s">
        <v>12</v>
      </c>
      <c r="E117" s="312" t="s">
        <v>325</v>
      </c>
      <c r="F117" s="320">
        <v>160</v>
      </c>
      <c r="G117" s="325">
        <v>4336</v>
      </c>
      <c r="H117" s="326">
        <v>5246</v>
      </c>
      <c r="I117" s="326">
        <f>G117-H117</f>
        <v>-910</v>
      </c>
      <c r="J117" s="326">
        <f>$F117*I117</f>
        <v>-145600</v>
      </c>
      <c r="K117" s="326">
        <f>J117/1000000</f>
        <v>-0.1456</v>
      </c>
      <c r="L117" s="325">
        <v>999805</v>
      </c>
      <c r="M117" s="326">
        <v>999805</v>
      </c>
      <c r="N117" s="326">
        <f>L117-M117</f>
        <v>0</v>
      </c>
      <c r="O117" s="326">
        <f>$F117*N117</f>
        <v>0</v>
      </c>
      <c r="P117" s="326">
        <f>O117/1000000</f>
        <v>0</v>
      </c>
      <c r="Q117" s="451"/>
    </row>
    <row r="118" spans="1:17" ht="15" customHeight="1">
      <c r="A118" s="273">
        <v>79</v>
      </c>
      <c r="B118" s="297" t="s">
        <v>401</v>
      </c>
      <c r="C118" s="320">
        <v>5269777</v>
      </c>
      <c r="D118" s="332" t="s">
        <v>12</v>
      </c>
      <c r="E118" s="312" t="s">
        <v>325</v>
      </c>
      <c r="F118" s="320">
        <v>2000</v>
      </c>
      <c r="G118" s="325">
        <v>4901</v>
      </c>
      <c r="H118" s="326">
        <v>4963</v>
      </c>
      <c r="I118" s="326">
        <f>G118-H118</f>
        <v>-62</v>
      </c>
      <c r="J118" s="326">
        <f>$F118*I118</f>
        <v>-124000</v>
      </c>
      <c r="K118" s="326">
        <f>J118/1000000</f>
        <v>-0.124</v>
      </c>
      <c r="L118" s="325">
        <v>3407</v>
      </c>
      <c r="M118" s="326">
        <v>3407</v>
      </c>
      <c r="N118" s="326">
        <f>L118-M118</f>
        <v>0</v>
      </c>
      <c r="O118" s="326">
        <f>$F118*N118</f>
        <v>0</v>
      </c>
      <c r="P118" s="326">
        <f>O118/1000000</f>
        <v>0</v>
      </c>
      <c r="Q118" s="451" t="s">
        <v>465</v>
      </c>
    </row>
    <row r="119" spans="1:17" ht="15" customHeight="1">
      <c r="A119" s="309">
        <v>80</v>
      </c>
      <c r="B119" s="297" t="s">
        <v>423</v>
      </c>
      <c r="C119" s="320">
        <v>4864879</v>
      </c>
      <c r="D119" s="332" t="s">
        <v>12</v>
      </c>
      <c r="E119" s="312" t="s">
        <v>325</v>
      </c>
      <c r="F119" s="320">
        <v>1000</v>
      </c>
      <c r="G119" s="325">
        <v>4043</v>
      </c>
      <c r="H119" s="326">
        <v>3994</v>
      </c>
      <c r="I119" s="326">
        <f>G119-H119</f>
        <v>49</v>
      </c>
      <c r="J119" s="326">
        <f>$F119*I119</f>
        <v>49000</v>
      </c>
      <c r="K119" s="326">
        <f>J119/1000000</f>
        <v>0.049</v>
      </c>
      <c r="L119" s="325">
        <v>709</v>
      </c>
      <c r="M119" s="326">
        <v>709</v>
      </c>
      <c r="N119" s="326">
        <f>L119-M119</f>
        <v>0</v>
      </c>
      <c r="O119" s="326">
        <f>$F119*N119</f>
        <v>0</v>
      </c>
      <c r="P119" s="326">
        <f>O119/1000000</f>
        <v>0</v>
      </c>
      <c r="Q119" s="811"/>
    </row>
    <row r="120" spans="1:17" s="104" customFormat="1" ht="15" customHeight="1">
      <c r="A120" s="309">
        <v>81</v>
      </c>
      <c r="B120" s="297" t="s">
        <v>424</v>
      </c>
      <c r="C120" s="677">
        <v>4864847</v>
      </c>
      <c r="D120" s="677" t="s">
        <v>12</v>
      </c>
      <c r="E120" s="312" t="s">
        <v>325</v>
      </c>
      <c r="F120" s="267">
        <v>1000</v>
      </c>
      <c r="G120" s="325">
        <v>4373</v>
      </c>
      <c r="H120" s="326">
        <v>4206</v>
      </c>
      <c r="I120" s="298">
        <f t="shared" si="12"/>
        <v>167</v>
      </c>
      <c r="J120" s="298">
        <f t="shared" si="13"/>
        <v>167000</v>
      </c>
      <c r="K120" s="267">
        <f t="shared" si="14"/>
        <v>0.167</v>
      </c>
      <c r="L120" s="325">
        <v>6908</v>
      </c>
      <c r="M120" s="326">
        <v>6908</v>
      </c>
      <c r="N120" s="298">
        <f t="shared" si="15"/>
        <v>0</v>
      </c>
      <c r="O120" s="298">
        <f t="shared" si="16"/>
        <v>0</v>
      </c>
      <c r="P120" s="267">
        <f t="shared" si="17"/>
        <v>0</v>
      </c>
      <c r="Q120" s="811"/>
    </row>
    <row r="121" spans="2:17" ht="15" customHeight="1">
      <c r="B121" s="331" t="s">
        <v>433</v>
      </c>
      <c r="C121" s="38"/>
      <c r="D121" s="121"/>
      <c r="E121" s="93"/>
      <c r="F121" s="39"/>
      <c r="G121" s="325"/>
      <c r="H121" s="326"/>
      <c r="I121" s="307"/>
      <c r="J121" s="307"/>
      <c r="K121" s="307"/>
      <c r="L121" s="325"/>
      <c r="M121" s="326"/>
      <c r="N121" s="307"/>
      <c r="O121" s="307"/>
      <c r="P121" s="307"/>
      <c r="Q121" s="440"/>
    </row>
    <row r="122" spans="1:17" ht="15" customHeight="1">
      <c r="A122" s="309">
        <v>82</v>
      </c>
      <c r="B122" s="732" t="s">
        <v>434</v>
      </c>
      <c r="C122" s="38">
        <v>4865158</v>
      </c>
      <c r="D122" s="121" t="s">
        <v>12</v>
      </c>
      <c r="E122" s="93" t="s">
        <v>325</v>
      </c>
      <c r="F122" s="443">
        <v>200</v>
      </c>
      <c r="G122" s="325">
        <v>997198</v>
      </c>
      <c r="H122" s="326">
        <v>997682</v>
      </c>
      <c r="I122" s="307">
        <f>G122-H122</f>
        <v>-484</v>
      </c>
      <c r="J122" s="307">
        <f>$F122*I122</f>
        <v>-96800</v>
      </c>
      <c r="K122" s="307">
        <f>J122/1000000</f>
        <v>-0.0968</v>
      </c>
      <c r="L122" s="325">
        <v>14150</v>
      </c>
      <c r="M122" s="326">
        <v>14150</v>
      </c>
      <c r="N122" s="307">
        <f>L122-M122</f>
        <v>0</v>
      </c>
      <c r="O122" s="307">
        <f>$F122*N122</f>
        <v>0</v>
      </c>
      <c r="P122" s="307">
        <f>O122/1000000</f>
        <v>0</v>
      </c>
      <c r="Q122" s="440"/>
    </row>
    <row r="123" spans="1:17" ht="15" customHeight="1">
      <c r="A123" s="309">
        <v>83</v>
      </c>
      <c r="B123" s="732" t="s">
        <v>435</v>
      </c>
      <c r="C123" s="38">
        <v>4864816</v>
      </c>
      <c r="D123" s="121" t="s">
        <v>12</v>
      </c>
      <c r="E123" s="93" t="s">
        <v>325</v>
      </c>
      <c r="F123" s="443">
        <v>187.5</v>
      </c>
      <c r="G123" s="325">
        <v>994040</v>
      </c>
      <c r="H123" s="326">
        <v>994688</v>
      </c>
      <c r="I123" s="307">
        <f>G123-H123</f>
        <v>-648</v>
      </c>
      <c r="J123" s="307">
        <f>$F123*I123</f>
        <v>-121500</v>
      </c>
      <c r="K123" s="307">
        <f>J123/1000000</f>
        <v>-0.1215</v>
      </c>
      <c r="L123" s="325">
        <v>5495</v>
      </c>
      <c r="M123" s="326">
        <v>5495</v>
      </c>
      <c r="N123" s="307">
        <f>L123-M123</f>
        <v>0</v>
      </c>
      <c r="O123" s="307">
        <f>$F123*N123</f>
        <v>0</v>
      </c>
      <c r="P123" s="307">
        <f>O123/1000000</f>
        <v>0</v>
      </c>
      <c r="Q123" s="440"/>
    </row>
    <row r="124" spans="1:17" ht="15" customHeight="1">
      <c r="A124" s="307">
        <v>84</v>
      </c>
      <c r="B124" s="732" t="s">
        <v>436</v>
      </c>
      <c r="C124" s="38">
        <v>4864808</v>
      </c>
      <c r="D124" s="121" t="s">
        <v>12</v>
      </c>
      <c r="E124" s="93" t="s">
        <v>325</v>
      </c>
      <c r="F124" s="443">
        <v>187.5</v>
      </c>
      <c r="G124" s="325">
        <v>992833</v>
      </c>
      <c r="H124" s="326">
        <v>994097</v>
      </c>
      <c r="I124" s="307">
        <f>G124-H124</f>
        <v>-1264</v>
      </c>
      <c r="J124" s="307">
        <f>$F124*I124</f>
        <v>-237000</v>
      </c>
      <c r="K124" s="307">
        <f>J124/1000000</f>
        <v>-0.237</v>
      </c>
      <c r="L124" s="325">
        <v>4297</v>
      </c>
      <c r="M124" s="326">
        <v>4297</v>
      </c>
      <c r="N124" s="307">
        <f>L124-M124</f>
        <v>0</v>
      </c>
      <c r="O124" s="307">
        <f>$F124*N124</f>
        <v>0</v>
      </c>
      <c r="P124" s="307">
        <f>O124/1000000</f>
        <v>0</v>
      </c>
      <c r="Q124" s="440"/>
    </row>
    <row r="125" spans="1:17" ht="15" customHeight="1">
      <c r="A125" s="307">
        <v>85</v>
      </c>
      <c r="B125" s="732" t="s">
        <v>437</v>
      </c>
      <c r="C125" s="38">
        <v>4865005</v>
      </c>
      <c r="D125" s="121" t="s">
        <v>12</v>
      </c>
      <c r="E125" s="93" t="s">
        <v>325</v>
      </c>
      <c r="F125" s="443">
        <v>250</v>
      </c>
      <c r="G125" s="325">
        <v>3053</v>
      </c>
      <c r="H125" s="326">
        <v>3052</v>
      </c>
      <c r="I125" s="307">
        <f>G125-H125</f>
        <v>1</v>
      </c>
      <c r="J125" s="307">
        <f>$F125*I125</f>
        <v>250</v>
      </c>
      <c r="K125" s="307">
        <f>J125/1000000</f>
        <v>0.00025</v>
      </c>
      <c r="L125" s="325">
        <v>7764</v>
      </c>
      <c r="M125" s="326">
        <v>7764</v>
      </c>
      <c r="N125" s="307">
        <f>L125-M125</f>
        <v>0</v>
      </c>
      <c r="O125" s="307">
        <f>$F125*N125</f>
        <v>0</v>
      </c>
      <c r="P125" s="307">
        <f>O125/1000000</f>
        <v>0</v>
      </c>
      <c r="Q125" s="440"/>
    </row>
    <row r="126" spans="1:17" s="475" customFormat="1" ht="15" customHeight="1" thickBot="1">
      <c r="A126" s="767">
        <v>86</v>
      </c>
      <c r="B126" s="768" t="s">
        <v>438</v>
      </c>
      <c r="C126" s="715">
        <v>4864822</v>
      </c>
      <c r="D126" s="250" t="s">
        <v>12</v>
      </c>
      <c r="E126" s="251" t="s">
        <v>325</v>
      </c>
      <c r="F126" s="715">
        <v>100</v>
      </c>
      <c r="G126" s="437">
        <v>995841</v>
      </c>
      <c r="H126" s="438">
        <v>996584</v>
      </c>
      <c r="I126" s="311">
        <f>G126-H126</f>
        <v>-743</v>
      </c>
      <c r="J126" s="311">
        <f>$F126*I126</f>
        <v>-74300</v>
      </c>
      <c r="K126" s="311">
        <f>J126/1000000</f>
        <v>-0.0743</v>
      </c>
      <c r="L126" s="437">
        <v>28358</v>
      </c>
      <c r="M126" s="438">
        <v>28358</v>
      </c>
      <c r="N126" s="311">
        <f>L126-M126</f>
        <v>0</v>
      </c>
      <c r="O126" s="311">
        <f>$F126*N126</f>
        <v>0</v>
      </c>
      <c r="P126" s="311">
        <f>O126/1000000</f>
        <v>0</v>
      </c>
      <c r="Q126" s="769"/>
    </row>
    <row r="127" spans="1:17" s="472" customFormat="1" ht="1.5" customHeight="1" thickTop="1">
      <c r="A127" s="43"/>
      <c r="B127" s="745"/>
      <c r="C127" s="473"/>
      <c r="D127" s="121"/>
      <c r="E127" s="93"/>
      <c r="F127" s="473"/>
      <c r="G127" s="326"/>
      <c r="H127" s="326"/>
      <c r="I127" s="307"/>
      <c r="J127" s="307"/>
      <c r="K127" s="307"/>
      <c r="L127" s="326"/>
      <c r="M127" s="326"/>
      <c r="N127" s="307"/>
      <c r="O127" s="307"/>
      <c r="P127" s="307"/>
      <c r="Q127" s="783"/>
    </row>
    <row r="128" spans="1:16" ht="21" customHeight="1">
      <c r="A128" s="182" t="s">
        <v>291</v>
      </c>
      <c r="C128" s="55"/>
      <c r="D128" s="89"/>
      <c r="E128" s="89"/>
      <c r="F128" s="571"/>
      <c r="K128" s="572">
        <f>SUM(K8:K127)</f>
        <v>-61.64296187000001</v>
      </c>
      <c r="L128" s="20"/>
      <c r="M128" s="20"/>
      <c r="N128" s="20"/>
      <c r="O128" s="20"/>
      <c r="P128" s="572">
        <f>SUM(P8:P127)</f>
        <v>-0.14837500000000003</v>
      </c>
    </row>
    <row r="129" spans="3:16" ht="9.75" customHeight="1" hidden="1">
      <c r="C129" s="89"/>
      <c r="D129" s="89"/>
      <c r="E129" s="89"/>
      <c r="F129" s="571"/>
      <c r="L129" s="524"/>
      <c r="M129" s="524"/>
      <c r="N129" s="524"/>
      <c r="O129" s="524"/>
      <c r="P129" s="524"/>
    </row>
    <row r="130" spans="1:17" ht="24" thickBot="1">
      <c r="A130" s="379" t="s">
        <v>180</v>
      </c>
      <c r="C130" s="89"/>
      <c r="D130" s="89"/>
      <c r="E130" s="89"/>
      <c r="F130" s="571"/>
      <c r="G130" s="472"/>
      <c r="H130" s="472"/>
      <c r="I130" s="45" t="s">
        <v>374</v>
      </c>
      <c r="J130" s="472"/>
      <c r="K130" s="472"/>
      <c r="L130" s="473"/>
      <c r="M130" s="473"/>
      <c r="N130" s="45" t="s">
        <v>375</v>
      </c>
      <c r="O130" s="473"/>
      <c r="P130" s="473"/>
      <c r="Q130" s="568" t="str">
        <f>NDPL!$Q$1</f>
        <v>MARCH-2020</v>
      </c>
    </row>
    <row r="131" spans="1:17" ht="39.75" thickBot="1" thickTop="1">
      <c r="A131" s="493" t="s">
        <v>8</v>
      </c>
      <c r="B131" s="494" t="s">
        <v>9</v>
      </c>
      <c r="C131" s="495" t="s">
        <v>1</v>
      </c>
      <c r="D131" s="495" t="s">
        <v>2</v>
      </c>
      <c r="E131" s="495" t="s">
        <v>3</v>
      </c>
      <c r="F131" s="573" t="s">
        <v>10</v>
      </c>
      <c r="G131" s="493" t="str">
        <f>NDPL!G5</f>
        <v>FINAL READING 31/03/2020</v>
      </c>
      <c r="H131" s="495" t="str">
        <f>NDPL!H5</f>
        <v>INTIAL READING 01/03/2020</v>
      </c>
      <c r="I131" s="495" t="s">
        <v>4</v>
      </c>
      <c r="J131" s="495" t="s">
        <v>5</v>
      </c>
      <c r="K131" s="495" t="s">
        <v>6</v>
      </c>
      <c r="L131" s="493" t="str">
        <f>NDPL!G5</f>
        <v>FINAL READING 31/03/2020</v>
      </c>
      <c r="M131" s="495" t="str">
        <f>NDPL!H5</f>
        <v>INTIAL READING 01/03/2020</v>
      </c>
      <c r="N131" s="495" t="s">
        <v>4</v>
      </c>
      <c r="O131" s="495" t="s">
        <v>5</v>
      </c>
      <c r="P131" s="495" t="s">
        <v>6</v>
      </c>
      <c r="Q131" s="517" t="s">
        <v>288</v>
      </c>
    </row>
    <row r="132" spans="3:16" ht="18" thickBot="1" thickTop="1">
      <c r="C132" s="89"/>
      <c r="D132" s="89"/>
      <c r="E132" s="89"/>
      <c r="F132" s="571"/>
      <c r="L132" s="524"/>
      <c r="M132" s="524"/>
      <c r="N132" s="524"/>
      <c r="O132" s="524"/>
      <c r="P132" s="524"/>
    </row>
    <row r="133" spans="1:17" ht="18" customHeight="1" thickTop="1">
      <c r="A133" s="337"/>
      <c r="B133" s="338" t="s">
        <v>166</v>
      </c>
      <c r="C133" s="310"/>
      <c r="D133" s="90"/>
      <c r="E133" s="90"/>
      <c r="F133" s="306"/>
      <c r="G133" s="51"/>
      <c r="H133" s="447"/>
      <c r="I133" s="447"/>
      <c r="J133" s="447"/>
      <c r="K133" s="574"/>
      <c r="L133" s="526"/>
      <c r="M133" s="527"/>
      <c r="N133" s="527"/>
      <c r="O133" s="527"/>
      <c r="P133" s="528"/>
      <c r="Q133" s="523"/>
    </row>
    <row r="134" spans="1:17" ht="18">
      <c r="A134" s="309">
        <v>1</v>
      </c>
      <c r="B134" s="339" t="s">
        <v>167</v>
      </c>
      <c r="C134" s="320">
        <v>4865151</v>
      </c>
      <c r="D134" s="121" t="s">
        <v>12</v>
      </c>
      <c r="E134" s="93" t="s">
        <v>325</v>
      </c>
      <c r="F134" s="307">
        <v>-100</v>
      </c>
      <c r="G134" s="325">
        <v>21873</v>
      </c>
      <c r="H134" s="326">
        <v>22035</v>
      </c>
      <c r="I134" s="273">
        <f>G134-H134</f>
        <v>-162</v>
      </c>
      <c r="J134" s="273">
        <f>$F134*I134</f>
        <v>16200</v>
      </c>
      <c r="K134" s="273">
        <f>J134/1000000</f>
        <v>0.0162</v>
      </c>
      <c r="L134" s="325">
        <v>4890</v>
      </c>
      <c r="M134" s="326">
        <v>4890</v>
      </c>
      <c r="N134" s="273">
        <f>L134-M134</f>
        <v>0</v>
      </c>
      <c r="O134" s="273">
        <f>$F134*N134</f>
        <v>0</v>
      </c>
      <c r="P134" s="273">
        <f>O134/1000000</f>
        <v>0</v>
      </c>
      <c r="Q134" s="457"/>
    </row>
    <row r="135" spans="1:17" ht="18" customHeight="1">
      <c r="A135" s="309"/>
      <c r="B135" s="340" t="s">
        <v>40</v>
      </c>
      <c r="C135" s="320"/>
      <c r="D135" s="121"/>
      <c r="E135" s="121"/>
      <c r="F135" s="307"/>
      <c r="G135" s="325"/>
      <c r="H135" s="326"/>
      <c r="I135" s="273"/>
      <c r="J135" s="273"/>
      <c r="K135" s="273"/>
      <c r="L135" s="325"/>
      <c r="M135" s="326"/>
      <c r="N135" s="273"/>
      <c r="O135" s="273"/>
      <c r="P135" s="273"/>
      <c r="Q135" s="452"/>
    </row>
    <row r="136" spans="1:17" ht="18" customHeight="1">
      <c r="A136" s="309"/>
      <c r="B136" s="340" t="s">
        <v>112</v>
      </c>
      <c r="C136" s="320"/>
      <c r="D136" s="121"/>
      <c r="E136" s="121"/>
      <c r="F136" s="307"/>
      <c r="G136" s="325"/>
      <c r="H136" s="326"/>
      <c r="I136" s="273"/>
      <c r="J136" s="273"/>
      <c r="K136" s="273"/>
      <c r="L136" s="325"/>
      <c r="M136" s="326"/>
      <c r="N136" s="273"/>
      <c r="O136" s="273"/>
      <c r="P136" s="273"/>
      <c r="Q136" s="452"/>
    </row>
    <row r="137" spans="1:17" ht="18" customHeight="1">
      <c r="A137" s="309">
        <v>2</v>
      </c>
      <c r="B137" s="339" t="s">
        <v>113</v>
      </c>
      <c r="C137" s="320">
        <v>5295199</v>
      </c>
      <c r="D137" s="121" t="s">
        <v>12</v>
      </c>
      <c r="E137" s="93" t="s">
        <v>325</v>
      </c>
      <c r="F137" s="307">
        <v>-1000</v>
      </c>
      <c r="G137" s="325">
        <v>998183</v>
      </c>
      <c r="H137" s="326">
        <v>998183</v>
      </c>
      <c r="I137" s="273">
        <f>G137-H137</f>
        <v>0</v>
      </c>
      <c r="J137" s="273">
        <f>$F137*I137</f>
        <v>0</v>
      </c>
      <c r="K137" s="273">
        <f>J137/1000000</f>
        <v>0</v>
      </c>
      <c r="L137" s="325">
        <v>1170</v>
      </c>
      <c r="M137" s="326">
        <v>1170</v>
      </c>
      <c r="N137" s="273">
        <f>L137-M137</f>
        <v>0</v>
      </c>
      <c r="O137" s="273">
        <f>$F137*N137</f>
        <v>0</v>
      </c>
      <c r="P137" s="273">
        <f>O137/1000000</f>
        <v>0</v>
      </c>
      <c r="Q137" s="452"/>
    </row>
    <row r="138" spans="1:17" ht="18" customHeight="1">
      <c r="A138" s="309">
        <v>3</v>
      </c>
      <c r="B138" s="308" t="s">
        <v>114</v>
      </c>
      <c r="C138" s="320">
        <v>4864828</v>
      </c>
      <c r="D138" s="81" t="s">
        <v>12</v>
      </c>
      <c r="E138" s="93" t="s">
        <v>325</v>
      </c>
      <c r="F138" s="307">
        <v>-133.33</v>
      </c>
      <c r="G138" s="325">
        <v>994019</v>
      </c>
      <c r="H138" s="326">
        <v>994246</v>
      </c>
      <c r="I138" s="273">
        <f>G138-H138</f>
        <v>-227</v>
      </c>
      <c r="J138" s="273">
        <f>$F138*I138</f>
        <v>30265.910000000003</v>
      </c>
      <c r="K138" s="273">
        <f>J138/1000000</f>
        <v>0.030265910000000004</v>
      </c>
      <c r="L138" s="325">
        <v>10071</v>
      </c>
      <c r="M138" s="326">
        <v>10071</v>
      </c>
      <c r="N138" s="273">
        <f>L138-M138</f>
        <v>0</v>
      </c>
      <c r="O138" s="273">
        <f>$F138*N138</f>
        <v>0</v>
      </c>
      <c r="P138" s="273">
        <f>O138/1000000</f>
        <v>0</v>
      </c>
      <c r="Q138" s="452"/>
    </row>
    <row r="139" spans="1:17" ht="18" customHeight="1">
      <c r="A139" s="309">
        <v>4</v>
      </c>
      <c r="B139" s="339" t="s">
        <v>168</v>
      </c>
      <c r="C139" s="320">
        <v>4864804</v>
      </c>
      <c r="D139" s="121" t="s">
        <v>12</v>
      </c>
      <c r="E139" s="93" t="s">
        <v>325</v>
      </c>
      <c r="F139" s="307">
        <v>-200</v>
      </c>
      <c r="G139" s="325">
        <v>994312</v>
      </c>
      <c r="H139" s="326">
        <v>994312</v>
      </c>
      <c r="I139" s="273">
        <f>G139-H139</f>
        <v>0</v>
      </c>
      <c r="J139" s="273">
        <f>$F139*I139</f>
        <v>0</v>
      </c>
      <c r="K139" s="273">
        <f>J139/1000000</f>
        <v>0</v>
      </c>
      <c r="L139" s="325">
        <v>4403</v>
      </c>
      <c r="M139" s="326">
        <v>4403</v>
      </c>
      <c r="N139" s="273">
        <f>L139-M139</f>
        <v>0</v>
      </c>
      <c r="O139" s="273">
        <f>$F139*N139</f>
        <v>0</v>
      </c>
      <c r="P139" s="273">
        <f>O139/1000000</f>
        <v>0</v>
      </c>
      <c r="Q139" s="452"/>
    </row>
    <row r="140" spans="1:17" ht="18" customHeight="1">
      <c r="A140" s="309">
        <v>5</v>
      </c>
      <c r="B140" s="339" t="s">
        <v>169</v>
      </c>
      <c r="C140" s="320">
        <v>4864845</v>
      </c>
      <c r="D140" s="121" t="s">
        <v>12</v>
      </c>
      <c r="E140" s="93" t="s">
        <v>325</v>
      </c>
      <c r="F140" s="307">
        <v>-1000</v>
      </c>
      <c r="G140" s="325">
        <v>1321</v>
      </c>
      <c r="H140" s="326">
        <v>1203</v>
      </c>
      <c r="I140" s="273">
        <f>G140-H140</f>
        <v>118</v>
      </c>
      <c r="J140" s="273">
        <f>$F140*I140</f>
        <v>-118000</v>
      </c>
      <c r="K140" s="273">
        <f>J140/1000000</f>
        <v>-0.118</v>
      </c>
      <c r="L140" s="325">
        <v>998462</v>
      </c>
      <c r="M140" s="326">
        <v>998462</v>
      </c>
      <c r="N140" s="273">
        <f>L140-M140</f>
        <v>0</v>
      </c>
      <c r="O140" s="273">
        <f>$F140*N140</f>
        <v>0</v>
      </c>
      <c r="P140" s="273">
        <f>O140/1000000</f>
        <v>0</v>
      </c>
      <c r="Q140" s="452"/>
    </row>
    <row r="141" spans="1:17" ht="18" customHeight="1">
      <c r="A141" s="309"/>
      <c r="B141" s="341" t="s">
        <v>170</v>
      </c>
      <c r="C141" s="320"/>
      <c r="D141" s="81"/>
      <c r="E141" s="81"/>
      <c r="F141" s="307"/>
      <c r="G141" s="325"/>
      <c r="H141" s="326"/>
      <c r="I141" s="273"/>
      <c r="J141" s="273"/>
      <c r="K141" s="273"/>
      <c r="L141" s="325"/>
      <c r="M141" s="326"/>
      <c r="N141" s="273"/>
      <c r="O141" s="273"/>
      <c r="P141" s="273"/>
      <c r="Q141" s="452"/>
    </row>
    <row r="142" spans="1:17" ht="18" customHeight="1">
      <c r="A142" s="309"/>
      <c r="B142" s="341" t="s">
        <v>103</v>
      </c>
      <c r="C142" s="320"/>
      <c r="D142" s="81"/>
      <c r="E142" s="81"/>
      <c r="F142" s="307"/>
      <c r="G142" s="325"/>
      <c r="H142" s="326"/>
      <c r="I142" s="273"/>
      <c r="J142" s="273"/>
      <c r="K142" s="273"/>
      <c r="L142" s="325"/>
      <c r="M142" s="326"/>
      <c r="N142" s="273"/>
      <c r="O142" s="273"/>
      <c r="P142" s="273"/>
      <c r="Q142" s="452"/>
    </row>
    <row r="143" spans="1:17" s="480" customFormat="1" ht="18">
      <c r="A143" s="463">
        <v>6</v>
      </c>
      <c r="B143" s="464" t="s">
        <v>377</v>
      </c>
      <c r="C143" s="465">
        <v>4864955</v>
      </c>
      <c r="D143" s="158" t="s">
        <v>12</v>
      </c>
      <c r="E143" s="159" t="s">
        <v>325</v>
      </c>
      <c r="F143" s="466">
        <v>-1000</v>
      </c>
      <c r="G143" s="325">
        <v>996444</v>
      </c>
      <c r="H143" s="326">
        <v>996972</v>
      </c>
      <c r="I143" s="434">
        <f>G143-H143</f>
        <v>-528</v>
      </c>
      <c r="J143" s="434">
        <f>$F143*I143</f>
        <v>528000</v>
      </c>
      <c r="K143" s="434">
        <f>J143/1000000</f>
        <v>0.528</v>
      </c>
      <c r="L143" s="325">
        <v>2241</v>
      </c>
      <c r="M143" s="326">
        <v>2241</v>
      </c>
      <c r="N143" s="434">
        <f>L143-M143</f>
        <v>0</v>
      </c>
      <c r="O143" s="434">
        <f>$F143*N143</f>
        <v>0</v>
      </c>
      <c r="P143" s="434">
        <f>O143/1000000</f>
        <v>0</v>
      </c>
      <c r="Q143" s="673"/>
    </row>
    <row r="144" spans="1:17" ht="18">
      <c r="A144" s="309">
        <v>7</v>
      </c>
      <c r="B144" s="339" t="s">
        <v>171</v>
      </c>
      <c r="C144" s="320">
        <v>4864820</v>
      </c>
      <c r="D144" s="121" t="s">
        <v>12</v>
      </c>
      <c r="E144" s="93" t="s">
        <v>325</v>
      </c>
      <c r="F144" s="307">
        <v>-160</v>
      </c>
      <c r="G144" s="325">
        <v>9174</v>
      </c>
      <c r="H144" s="326">
        <v>9566</v>
      </c>
      <c r="I144" s="273">
        <f>G144-H144</f>
        <v>-392</v>
      </c>
      <c r="J144" s="273">
        <f>$F144*I144</f>
        <v>62720</v>
      </c>
      <c r="K144" s="273">
        <f>J144/1000000</f>
        <v>0.06272</v>
      </c>
      <c r="L144" s="325">
        <v>26114</v>
      </c>
      <c r="M144" s="326">
        <v>26114</v>
      </c>
      <c r="N144" s="273">
        <f>L144-M144</f>
        <v>0</v>
      </c>
      <c r="O144" s="273">
        <f>$F144*N144</f>
        <v>0</v>
      </c>
      <c r="P144" s="273">
        <f>O144/1000000</f>
        <v>0</v>
      </c>
      <c r="Q144" s="674"/>
    </row>
    <row r="145" spans="1:17" ht="18" customHeight="1">
      <c r="A145" s="309">
        <v>8</v>
      </c>
      <c r="B145" s="339" t="s">
        <v>172</v>
      </c>
      <c r="C145" s="320">
        <v>4864811</v>
      </c>
      <c r="D145" s="121" t="s">
        <v>12</v>
      </c>
      <c r="E145" s="93" t="s">
        <v>325</v>
      </c>
      <c r="F145" s="307">
        <v>-200</v>
      </c>
      <c r="G145" s="325">
        <v>3956</v>
      </c>
      <c r="H145" s="326">
        <v>4047</v>
      </c>
      <c r="I145" s="273">
        <f>G145-H145</f>
        <v>-91</v>
      </c>
      <c r="J145" s="273">
        <f>$F145*I145</f>
        <v>18200</v>
      </c>
      <c r="K145" s="273">
        <f>J145/1000000</f>
        <v>0.0182</v>
      </c>
      <c r="L145" s="325">
        <v>7633</v>
      </c>
      <c r="M145" s="326">
        <v>7633</v>
      </c>
      <c r="N145" s="273">
        <f>L145-M145</f>
        <v>0</v>
      </c>
      <c r="O145" s="273">
        <f>$F145*N145</f>
        <v>0</v>
      </c>
      <c r="P145" s="273">
        <f>O145/1000000</f>
        <v>0</v>
      </c>
      <c r="Q145" s="452"/>
    </row>
    <row r="146" spans="1:17" ht="18" customHeight="1">
      <c r="A146" s="309">
        <v>9</v>
      </c>
      <c r="B146" s="339" t="s">
        <v>386</v>
      </c>
      <c r="C146" s="320">
        <v>4864961</v>
      </c>
      <c r="D146" s="121" t="s">
        <v>12</v>
      </c>
      <c r="E146" s="93" t="s">
        <v>325</v>
      </c>
      <c r="F146" s="307">
        <v>-1000</v>
      </c>
      <c r="G146" s="325">
        <v>984391</v>
      </c>
      <c r="H146" s="326">
        <v>985336</v>
      </c>
      <c r="I146" s="273">
        <f>G146-H146</f>
        <v>-945</v>
      </c>
      <c r="J146" s="273">
        <f>$F146*I146</f>
        <v>945000</v>
      </c>
      <c r="K146" s="273">
        <f>J146/1000000</f>
        <v>0.945</v>
      </c>
      <c r="L146" s="325">
        <v>999247</v>
      </c>
      <c r="M146" s="326">
        <v>999247</v>
      </c>
      <c r="N146" s="273">
        <f>L146-M146</f>
        <v>0</v>
      </c>
      <c r="O146" s="273">
        <f>$F146*N146</f>
        <v>0</v>
      </c>
      <c r="P146" s="273">
        <f>O146/1000000</f>
        <v>0</v>
      </c>
      <c r="Q146" s="436"/>
    </row>
    <row r="147" spans="1:17" ht="18" customHeight="1">
      <c r="A147" s="309"/>
      <c r="B147" s="340" t="s">
        <v>103</v>
      </c>
      <c r="C147" s="320"/>
      <c r="D147" s="121"/>
      <c r="E147" s="121"/>
      <c r="F147" s="307"/>
      <c r="G147" s="325"/>
      <c r="H147" s="326"/>
      <c r="I147" s="273"/>
      <c r="J147" s="273"/>
      <c r="K147" s="273"/>
      <c r="L147" s="325"/>
      <c r="M147" s="326"/>
      <c r="N147" s="273"/>
      <c r="O147" s="273"/>
      <c r="P147" s="273"/>
      <c r="Q147" s="452"/>
    </row>
    <row r="148" spans="1:17" ht="18" customHeight="1">
      <c r="A148" s="309">
        <v>10</v>
      </c>
      <c r="B148" s="339" t="s">
        <v>173</v>
      </c>
      <c r="C148" s="320">
        <v>4865093</v>
      </c>
      <c r="D148" s="121" t="s">
        <v>12</v>
      </c>
      <c r="E148" s="93" t="s">
        <v>325</v>
      </c>
      <c r="F148" s="307">
        <v>-100</v>
      </c>
      <c r="G148" s="325">
        <v>102334</v>
      </c>
      <c r="H148" s="326">
        <v>102264</v>
      </c>
      <c r="I148" s="273">
        <f>G148-H148</f>
        <v>70</v>
      </c>
      <c r="J148" s="273">
        <f>$F148*I148</f>
        <v>-7000</v>
      </c>
      <c r="K148" s="273">
        <f>J148/1000000</f>
        <v>-0.007</v>
      </c>
      <c r="L148" s="325">
        <v>75517</v>
      </c>
      <c r="M148" s="326">
        <v>75517</v>
      </c>
      <c r="N148" s="273">
        <f>L148-M148</f>
        <v>0</v>
      </c>
      <c r="O148" s="273">
        <f>$F148*N148</f>
        <v>0</v>
      </c>
      <c r="P148" s="273">
        <f>O148/1000000</f>
        <v>0</v>
      </c>
      <c r="Q148" s="452"/>
    </row>
    <row r="149" spans="1:17" ht="18" customHeight="1">
      <c r="A149" s="309">
        <v>11</v>
      </c>
      <c r="B149" s="339" t="s">
        <v>174</v>
      </c>
      <c r="C149" s="320">
        <v>4902544</v>
      </c>
      <c r="D149" s="121" t="s">
        <v>12</v>
      </c>
      <c r="E149" s="93" t="s">
        <v>325</v>
      </c>
      <c r="F149" s="307">
        <v>-100</v>
      </c>
      <c r="G149" s="325">
        <v>4066</v>
      </c>
      <c r="H149" s="326">
        <v>4358</v>
      </c>
      <c r="I149" s="273">
        <f>G149-H149</f>
        <v>-292</v>
      </c>
      <c r="J149" s="273">
        <f>$F149*I149</f>
        <v>29200</v>
      </c>
      <c r="K149" s="273">
        <f>J149/1000000</f>
        <v>0.0292</v>
      </c>
      <c r="L149" s="325">
        <v>1182</v>
      </c>
      <c r="M149" s="326">
        <v>1182</v>
      </c>
      <c r="N149" s="273">
        <f>L149-M149</f>
        <v>0</v>
      </c>
      <c r="O149" s="273">
        <f>$F149*N149</f>
        <v>0</v>
      </c>
      <c r="P149" s="273">
        <f>O149/1000000</f>
        <v>0</v>
      </c>
      <c r="Q149" s="452"/>
    </row>
    <row r="150" spans="1:17" ht="18">
      <c r="A150" s="463">
        <v>12</v>
      </c>
      <c r="B150" s="464" t="s">
        <v>175</v>
      </c>
      <c r="C150" s="465">
        <v>5269199</v>
      </c>
      <c r="D150" s="158" t="s">
        <v>12</v>
      </c>
      <c r="E150" s="159" t="s">
        <v>325</v>
      </c>
      <c r="F150" s="466">
        <v>-100</v>
      </c>
      <c r="G150" s="325">
        <v>18267</v>
      </c>
      <c r="H150" s="326">
        <v>23324</v>
      </c>
      <c r="I150" s="434">
        <f>G150-H150</f>
        <v>-5057</v>
      </c>
      <c r="J150" s="434">
        <f>$F150*I150</f>
        <v>505700</v>
      </c>
      <c r="K150" s="434">
        <f>J150/1000000</f>
        <v>0.5057</v>
      </c>
      <c r="L150" s="325">
        <v>70288</v>
      </c>
      <c r="M150" s="326">
        <v>70288</v>
      </c>
      <c r="N150" s="434">
        <f>L150-M150</f>
        <v>0</v>
      </c>
      <c r="O150" s="434">
        <f>$F150*N150</f>
        <v>0</v>
      </c>
      <c r="P150" s="434">
        <f>O150/1000000</f>
        <v>0</v>
      </c>
      <c r="Q150" s="457"/>
    </row>
    <row r="151" spans="1:17" ht="18" customHeight="1">
      <c r="A151" s="309"/>
      <c r="B151" s="341" t="s">
        <v>170</v>
      </c>
      <c r="C151" s="320"/>
      <c r="D151" s="81"/>
      <c r="E151" s="81"/>
      <c r="F151" s="303"/>
      <c r="G151" s="325"/>
      <c r="H151" s="326"/>
      <c r="I151" s="273"/>
      <c r="J151" s="273"/>
      <c r="K151" s="273"/>
      <c r="L151" s="325"/>
      <c r="M151" s="326"/>
      <c r="N151" s="273"/>
      <c r="O151" s="273"/>
      <c r="P151" s="273"/>
      <c r="Q151" s="452"/>
    </row>
    <row r="152" spans="1:17" ht="18" customHeight="1">
      <c r="A152" s="309"/>
      <c r="B152" s="340" t="s">
        <v>176</v>
      </c>
      <c r="C152" s="320"/>
      <c r="D152" s="121"/>
      <c r="E152" s="121"/>
      <c r="F152" s="303"/>
      <c r="G152" s="325"/>
      <c r="H152" s="326"/>
      <c r="I152" s="273"/>
      <c r="J152" s="273"/>
      <c r="K152" s="273"/>
      <c r="L152" s="325"/>
      <c r="M152" s="326"/>
      <c r="N152" s="273"/>
      <c r="O152" s="273"/>
      <c r="P152" s="273"/>
      <c r="Q152" s="452"/>
    </row>
    <row r="153" spans="1:17" ht="18" customHeight="1">
      <c r="A153" s="309">
        <v>13</v>
      </c>
      <c r="B153" s="339" t="s">
        <v>376</v>
      </c>
      <c r="C153" s="320">
        <v>4864892</v>
      </c>
      <c r="D153" s="121" t="s">
        <v>12</v>
      </c>
      <c r="E153" s="93" t="s">
        <v>325</v>
      </c>
      <c r="F153" s="307">
        <v>500</v>
      </c>
      <c r="G153" s="325">
        <v>998665</v>
      </c>
      <c r="H153" s="326">
        <v>998671</v>
      </c>
      <c r="I153" s="273">
        <f>G153-H153</f>
        <v>-6</v>
      </c>
      <c r="J153" s="273">
        <f>$F153*I153</f>
        <v>-3000</v>
      </c>
      <c r="K153" s="273">
        <f>J153/1000000</f>
        <v>-0.003</v>
      </c>
      <c r="L153" s="325">
        <v>16650</v>
      </c>
      <c r="M153" s="326">
        <v>16650</v>
      </c>
      <c r="N153" s="273">
        <f>L153-M153</f>
        <v>0</v>
      </c>
      <c r="O153" s="273">
        <f>$F153*N153</f>
        <v>0</v>
      </c>
      <c r="P153" s="273">
        <f>O153/1000000</f>
        <v>0</v>
      </c>
      <c r="Q153" s="470"/>
    </row>
    <row r="154" spans="1:17" ht="18" customHeight="1">
      <c r="A154" s="309">
        <v>14</v>
      </c>
      <c r="B154" s="339" t="s">
        <v>379</v>
      </c>
      <c r="C154" s="320">
        <v>4865048</v>
      </c>
      <c r="D154" s="121" t="s">
        <v>12</v>
      </c>
      <c r="E154" s="93" t="s">
        <v>325</v>
      </c>
      <c r="F154" s="307">
        <v>250</v>
      </c>
      <c r="G154" s="325">
        <v>999855</v>
      </c>
      <c r="H154" s="326">
        <v>999855</v>
      </c>
      <c r="I154" s="273">
        <f>G154-H154</f>
        <v>0</v>
      </c>
      <c r="J154" s="273">
        <f>$F154*I154</f>
        <v>0</v>
      </c>
      <c r="K154" s="273">
        <f>J154/1000000</f>
        <v>0</v>
      </c>
      <c r="L154" s="325">
        <v>999413</v>
      </c>
      <c r="M154" s="326">
        <v>999413</v>
      </c>
      <c r="N154" s="273">
        <f>L154-M154</f>
        <v>0</v>
      </c>
      <c r="O154" s="273">
        <f>$F154*N154</f>
        <v>0</v>
      </c>
      <c r="P154" s="273">
        <f>O154/1000000</f>
        <v>0</v>
      </c>
      <c r="Q154" s="462"/>
    </row>
    <row r="155" spans="1:17" ht="18" customHeight="1">
      <c r="A155" s="309">
        <v>15</v>
      </c>
      <c r="B155" s="339" t="s">
        <v>112</v>
      </c>
      <c r="C155" s="320">
        <v>4902508</v>
      </c>
      <c r="D155" s="121" t="s">
        <v>12</v>
      </c>
      <c r="E155" s="93" t="s">
        <v>325</v>
      </c>
      <c r="F155" s="307">
        <v>833.33</v>
      </c>
      <c r="G155" s="325">
        <v>999906</v>
      </c>
      <c r="H155" s="326">
        <v>999906</v>
      </c>
      <c r="I155" s="273">
        <f>G155-H155</f>
        <v>0</v>
      </c>
      <c r="J155" s="273">
        <f>$F155*I155</f>
        <v>0</v>
      </c>
      <c r="K155" s="273">
        <f>J155/1000000</f>
        <v>0</v>
      </c>
      <c r="L155" s="325">
        <v>999569</v>
      </c>
      <c r="M155" s="326">
        <v>999569</v>
      </c>
      <c r="N155" s="273">
        <f>L155-M155</f>
        <v>0</v>
      </c>
      <c r="O155" s="273">
        <f>$F155*N155</f>
        <v>0</v>
      </c>
      <c r="P155" s="273">
        <f>O155/1000000</f>
        <v>0</v>
      </c>
      <c r="Q155" s="452"/>
    </row>
    <row r="156" spans="1:17" ht="18" customHeight="1">
      <c r="A156" s="309"/>
      <c r="B156" s="340" t="s">
        <v>177</v>
      </c>
      <c r="C156" s="320"/>
      <c r="D156" s="121"/>
      <c r="E156" s="121"/>
      <c r="F156" s="307"/>
      <c r="G156" s="325"/>
      <c r="H156" s="326"/>
      <c r="I156" s="273"/>
      <c r="J156" s="273"/>
      <c r="K156" s="273"/>
      <c r="L156" s="325"/>
      <c r="M156" s="326"/>
      <c r="N156" s="273"/>
      <c r="O156" s="273"/>
      <c r="P156" s="273"/>
      <c r="Q156" s="452"/>
    </row>
    <row r="157" spans="1:17" ht="18" customHeight="1">
      <c r="A157" s="309">
        <v>16</v>
      </c>
      <c r="B157" s="339" t="s">
        <v>464</v>
      </c>
      <c r="C157" s="320">
        <v>4864850</v>
      </c>
      <c r="D157" s="121" t="s">
        <v>12</v>
      </c>
      <c r="E157" s="93" t="s">
        <v>325</v>
      </c>
      <c r="F157" s="307">
        <v>-625</v>
      </c>
      <c r="G157" s="325">
        <v>0</v>
      </c>
      <c r="H157" s="326">
        <v>0</v>
      </c>
      <c r="I157" s="273">
        <f>G157-H157</f>
        <v>0</v>
      </c>
      <c r="J157" s="273">
        <f>$F157*I157</f>
        <v>0</v>
      </c>
      <c r="K157" s="273">
        <f>J157/1000000</f>
        <v>0</v>
      </c>
      <c r="L157" s="325">
        <v>1249</v>
      </c>
      <c r="M157" s="326">
        <v>1249</v>
      </c>
      <c r="N157" s="273">
        <f>L157-M157</f>
        <v>0</v>
      </c>
      <c r="O157" s="273">
        <f>$F157*N157</f>
        <v>0</v>
      </c>
      <c r="P157" s="273">
        <f>O157/1000000</f>
        <v>0</v>
      </c>
      <c r="Q157" s="452"/>
    </row>
    <row r="158" spans="1:17" ht="18" customHeight="1">
      <c r="A158" s="309"/>
      <c r="B158" s="341" t="s">
        <v>178</v>
      </c>
      <c r="C158" s="320"/>
      <c r="D158" s="81"/>
      <c r="E158" s="121"/>
      <c r="F158" s="307"/>
      <c r="G158" s="325"/>
      <c r="H158" s="326"/>
      <c r="I158" s="273"/>
      <c r="J158" s="273"/>
      <c r="K158" s="273"/>
      <c r="L158" s="325"/>
      <c r="M158" s="326"/>
      <c r="N158" s="273"/>
      <c r="O158" s="273"/>
      <c r="P158" s="273"/>
      <c r="Q158" s="452"/>
    </row>
    <row r="159" spans="1:17" ht="18" customHeight="1">
      <c r="A159" s="309">
        <v>17</v>
      </c>
      <c r="B159" s="308" t="s">
        <v>166</v>
      </c>
      <c r="C159" s="320">
        <v>4902554</v>
      </c>
      <c r="D159" s="81" t="s">
        <v>12</v>
      </c>
      <c r="E159" s="93" t="s">
        <v>325</v>
      </c>
      <c r="F159" s="307">
        <v>75</v>
      </c>
      <c r="G159" s="325">
        <v>556</v>
      </c>
      <c r="H159" s="326">
        <v>13</v>
      </c>
      <c r="I159" s="273">
        <f>G159-H159</f>
        <v>543</v>
      </c>
      <c r="J159" s="273">
        <f>$F159*I159</f>
        <v>40725</v>
      </c>
      <c r="K159" s="273">
        <f>J159/1000000</f>
        <v>0.040725</v>
      </c>
      <c r="L159" s="325">
        <v>2</v>
      </c>
      <c r="M159" s="326">
        <v>0</v>
      </c>
      <c r="N159" s="273">
        <f>L159-M159</f>
        <v>2</v>
      </c>
      <c r="O159" s="273">
        <f>$F159*N159</f>
        <v>150</v>
      </c>
      <c r="P159" s="273">
        <f>O159/1000000</f>
        <v>0.00015</v>
      </c>
      <c r="Q159" s="451"/>
    </row>
    <row r="160" spans="1:17" ht="18" customHeight="1">
      <c r="A160" s="309"/>
      <c r="B160" s="341" t="s">
        <v>47</v>
      </c>
      <c r="C160" s="307"/>
      <c r="D160" s="81"/>
      <c r="E160" s="81"/>
      <c r="F160" s="307"/>
      <c r="G160" s="325"/>
      <c r="H160" s="326"/>
      <c r="I160" s="273"/>
      <c r="J160" s="273"/>
      <c r="K160" s="273"/>
      <c r="L160" s="325"/>
      <c r="M160" s="326"/>
      <c r="N160" s="273"/>
      <c r="O160" s="273"/>
      <c r="P160" s="273"/>
      <c r="Q160" s="452"/>
    </row>
    <row r="161" spans="1:17" ht="18" customHeight="1">
      <c r="A161" s="309"/>
      <c r="B161" s="341" t="s">
        <v>48</v>
      </c>
      <c r="C161" s="307"/>
      <c r="D161" s="81"/>
      <c r="E161" s="81"/>
      <c r="F161" s="307"/>
      <c r="G161" s="325"/>
      <c r="H161" s="326"/>
      <c r="I161" s="273"/>
      <c r="J161" s="273"/>
      <c r="K161" s="273"/>
      <c r="L161" s="325"/>
      <c r="M161" s="326"/>
      <c r="N161" s="273"/>
      <c r="O161" s="273"/>
      <c r="P161" s="273"/>
      <c r="Q161" s="452"/>
    </row>
    <row r="162" spans="1:17" ht="18" customHeight="1">
      <c r="A162" s="309"/>
      <c r="B162" s="341" t="s">
        <v>49</v>
      </c>
      <c r="C162" s="307"/>
      <c r="D162" s="81"/>
      <c r="E162" s="81"/>
      <c r="F162" s="307"/>
      <c r="G162" s="325"/>
      <c r="H162" s="326"/>
      <c r="I162" s="273"/>
      <c r="J162" s="273"/>
      <c r="K162" s="273"/>
      <c r="L162" s="325"/>
      <c r="M162" s="326"/>
      <c r="N162" s="273"/>
      <c r="O162" s="273"/>
      <c r="P162" s="273"/>
      <c r="Q162" s="452"/>
    </row>
    <row r="163" spans="1:17" ht="17.25" customHeight="1">
      <c r="A163" s="309">
        <v>18</v>
      </c>
      <c r="B163" s="339" t="s">
        <v>50</v>
      </c>
      <c r="C163" s="320">
        <v>4902572</v>
      </c>
      <c r="D163" s="121" t="s">
        <v>12</v>
      </c>
      <c r="E163" s="93" t="s">
        <v>325</v>
      </c>
      <c r="F163" s="307">
        <v>-100</v>
      </c>
      <c r="G163" s="325">
        <v>0</v>
      </c>
      <c r="H163" s="326">
        <v>0</v>
      </c>
      <c r="I163" s="273">
        <f>G163-H163</f>
        <v>0</v>
      </c>
      <c r="J163" s="273">
        <f>$F163*I163</f>
        <v>0</v>
      </c>
      <c r="K163" s="273">
        <f>J163/1000000</f>
        <v>0</v>
      </c>
      <c r="L163" s="325">
        <v>0</v>
      </c>
      <c r="M163" s="326">
        <v>0</v>
      </c>
      <c r="N163" s="273">
        <f>L163-M163</f>
        <v>0</v>
      </c>
      <c r="O163" s="273">
        <f>$F163*N163</f>
        <v>0</v>
      </c>
      <c r="P163" s="273">
        <f>O163/1000000</f>
        <v>0</v>
      </c>
      <c r="Q163" s="764"/>
    </row>
    <row r="164" spans="1:17" ht="18" customHeight="1">
      <c r="A164" s="309">
        <v>19</v>
      </c>
      <c r="B164" s="339" t="s">
        <v>51</v>
      </c>
      <c r="C164" s="320">
        <v>4902541</v>
      </c>
      <c r="D164" s="121" t="s">
        <v>12</v>
      </c>
      <c r="E164" s="93" t="s">
        <v>325</v>
      </c>
      <c r="F164" s="307">
        <v>-100</v>
      </c>
      <c r="G164" s="325">
        <v>999465</v>
      </c>
      <c r="H164" s="326">
        <v>999500</v>
      </c>
      <c r="I164" s="273">
        <f>G164-H164</f>
        <v>-35</v>
      </c>
      <c r="J164" s="273">
        <f>$F164*I164</f>
        <v>3500</v>
      </c>
      <c r="K164" s="273">
        <f>J164/1000000</f>
        <v>0.0035</v>
      </c>
      <c r="L164" s="325">
        <v>999167</v>
      </c>
      <c r="M164" s="326">
        <v>999226</v>
      </c>
      <c r="N164" s="273">
        <f>L164-M164</f>
        <v>-59</v>
      </c>
      <c r="O164" s="273">
        <f>$F164*N164</f>
        <v>5900</v>
      </c>
      <c r="P164" s="273">
        <f>O164/1000000</f>
        <v>0.0059</v>
      </c>
      <c r="Q164" s="452"/>
    </row>
    <row r="165" spans="1:17" ht="18" customHeight="1">
      <c r="A165" s="309">
        <v>20</v>
      </c>
      <c r="B165" s="339" t="s">
        <v>52</v>
      </c>
      <c r="C165" s="320">
        <v>4902539</v>
      </c>
      <c r="D165" s="121" t="s">
        <v>12</v>
      </c>
      <c r="E165" s="93" t="s">
        <v>325</v>
      </c>
      <c r="F165" s="307">
        <v>-100</v>
      </c>
      <c r="G165" s="325">
        <v>2946</v>
      </c>
      <c r="H165" s="326">
        <v>2834</v>
      </c>
      <c r="I165" s="273">
        <f>G165-H165</f>
        <v>112</v>
      </c>
      <c r="J165" s="273">
        <f>$F165*I165</f>
        <v>-11200</v>
      </c>
      <c r="K165" s="273">
        <f>J165/1000000</f>
        <v>-0.0112</v>
      </c>
      <c r="L165" s="325">
        <v>28810</v>
      </c>
      <c r="M165" s="326">
        <v>28769</v>
      </c>
      <c r="N165" s="273">
        <f>L165-M165</f>
        <v>41</v>
      </c>
      <c r="O165" s="273">
        <f>$F165*N165</f>
        <v>-4100</v>
      </c>
      <c r="P165" s="273">
        <f>O165/1000000</f>
        <v>-0.0041</v>
      </c>
      <c r="Q165" s="452"/>
    </row>
    <row r="166" spans="1:17" ht="18" customHeight="1">
      <c r="A166" s="309"/>
      <c r="B166" s="340" t="s">
        <v>53</v>
      </c>
      <c r="C166" s="320"/>
      <c r="D166" s="121"/>
      <c r="E166" s="121"/>
      <c r="F166" s="307"/>
      <c r="G166" s="325"/>
      <c r="H166" s="326"/>
      <c r="I166" s="273"/>
      <c r="J166" s="273"/>
      <c r="K166" s="273"/>
      <c r="L166" s="325"/>
      <c r="M166" s="326"/>
      <c r="N166" s="273"/>
      <c r="O166" s="273"/>
      <c r="P166" s="273"/>
      <c r="Q166" s="452"/>
    </row>
    <row r="167" spans="1:17" ht="18" customHeight="1">
      <c r="A167" s="309">
        <v>21</v>
      </c>
      <c r="B167" s="339" t="s">
        <v>54</v>
      </c>
      <c r="C167" s="320">
        <v>4902591</v>
      </c>
      <c r="D167" s="121" t="s">
        <v>12</v>
      </c>
      <c r="E167" s="93" t="s">
        <v>325</v>
      </c>
      <c r="F167" s="307">
        <v>-1333</v>
      </c>
      <c r="G167" s="325">
        <v>772</v>
      </c>
      <c r="H167" s="326">
        <v>769</v>
      </c>
      <c r="I167" s="273">
        <f aca="true" t="shared" si="18" ref="I167:I172">G167-H167</f>
        <v>3</v>
      </c>
      <c r="J167" s="273">
        <f aca="true" t="shared" si="19" ref="J167:J172">$F167*I167</f>
        <v>-3999</v>
      </c>
      <c r="K167" s="273">
        <f aca="true" t="shared" si="20" ref="K167:K172">J167/1000000</f>
        <v>-0.003999</v>
      </c>
      <c r="L167" s="325">
        <v>492</v>
      </c>
      <c r="M167" s="326">
        <v>491</v>
      </c>
      <c r="N167" s="273">
        <f aca="true" t="shared" si="21" ref="N167:N172">L167-M167</f>
        <v>1</v>
      </c>
      <c r="O167" s="273">
        <f aca="true" t="shared" si="22" ref="O167:O172">$F167*N167</f>
        <v>-1333</v>
      </c>
      <c r="P167" s="273">
        <f aca="true" t="shared" si="23" ref="P167:P172">O167/1000000</f>
        <v>-0.001333</v>
      </c>
      <c r="Q167" s="452"/>
    </row>
    <row r="168" spans="1:17" ht="18" customHeight="1">
      <c r="A168" s="309">
        <v>22</v>
      </c>
      <c r="B168" s="339" t="s">
        <v>55</v>
      </c>
      <c r="C168" s="320">
        <v>4902565</v>
      </c>
      <c r="D168" s="121" t="s">
        <v>12</v>
      </c>
      <c r="E168" s="93" t="s">
        <v>325</v>
      </c>
      <c r="F168" s="307">
        <v>-100</v>
      </c>
      <c r="G168" s="325">
        <v>3179</v>
      </c>
      <c r="H168" s="326">
        <v>3179</v>
      </c>
      <c r="I168" s="273">
        <f t="shared" si="18"/>
        <v>0</v>
      </c>
      <c r="J168" s="273">
        <f t="shared" si="19"/>
        <v>0</v>
      </c>
      <c r="K168" s="273">
        <f t="shared" si="20"/>
        <v>0</v>
      </c>
      <c r="L168" s="325">
        <v>1592</v>
      </c>
      <c r="M168" s="326">
        <v>1592</v>
      </c>
      <c r="N168" s="273">
        <f t="shared" si="21"/>
        <v>0</v>
      </c>
      <c r="O168" s="273">
        <f t="shared" si="22"/>
        <v>0</v>
      </c>
      <c r="P168" s="273">
        <f t="shared" si="23"/>
        <v>0</v>
      </c>
      <c r="Q168" s="452"/>
    </row>
    <row r="169" spans="1:17" ht="18" customHeight="1">
      <c r="A169" s="309">
        <v>23</v>
      </c>
      <c r="B169" s="339" t="s">
        <v>56</v>
      </c>
      <c r="C169" s="320">
        <v>4902523</v>
      </c>
      <c r="D169" s="121" t="s">
        <v>12</v>
      </c>
      <c r="E169" s="93" t="s">
        <v>325</v>
      </c>
      <c r="F169" s="307">
        <v>-100</v>
      </c>
      <c r="G169" s="325">
        <v>999815</v>
      </c>
      <c r="H169" s="326">
        <v>999815</v>
      </c>
      <c r="I169" s="273">
        <f t="shared" si="18"/>
        <v>0</v>
      </c>
      <c r="J169" s="273">
        <f t="shared" si="19"/>
        <v>0</v>
      </c>
      <c r="K169" s="273">
        <f t="shared" si="20"/>
        <v>0</v>
      </c>
      <c r="L169" s="325">
        <v>999943</v>
      </c>
      <c r="M169" s="326">
        <v>999943</v>
      </c>
      <c r="N169" s="273">
        <f t="shared" si="21"/>
        <v>0</v>
      </c>
      <c r="O169" s="273">
        <f t="shared" si="22"/>
        <v>0</v>
      </c>
      <c r="P169" s="273">
        <f t="shared" si="23"/>
        <v>0</v>
      </c>
      <c r="Q169" s="452"/>
    </row>
    <row r="170" spans="1:17" ht="18" customHeight="1">
      <c r="A170" s="309">
        <v>24</v>
      </c>
      <c r="B170" s="339" t="s">
        <v>57</v>
      </c>
      <c r="C170" s="320">
        <v>4902547</v>
      </c>
      <c r="D170" s="121" t="s">
        <v>12</v>
      </c>
      <c r="E170" s="93" t="s">
        <v>325</v>
      </c>
      <c r="F170" s="307">
        <v>-100</v>
      </c>
      <c r="G170" s="325">
        <v>5885</v>
      </c>
      <c r="H170" s="326">
        <v>5885</v>
      </c>
      <c r="I170" s="273">
        <f t="shared" si="18"/>
        <v>0</v>
      </c>
      <c r="J170" s="273">
        <f t="shared" si="19"/>
        <v>0</v>
      </c>
      <c r="K170" s="273">
        <f t="shared" si="20"/>
        <v>0</v>
      </c>
      <c r="L170" s="325">
        <v>8891</v>
      </c>
      <c r="M170" s="326">
        <v>8891</v>
      </c>
      <c r="N170" s="273">
        <f t="shared" si="21"/>
        <v>0</v>
      </c>
      <c r="O170" s="273">
        <f t="shared" si="22"/>
        <v>0</v>
      </c>
      <c r="P170" s="273">
        <f t="shared" si="23"/>
        <v>0</v>
      </c>
      <c r="Q170" s="452"/>
    </row>
    <row r="171" spans="1:17" ht="18" customHeight="1">
      <c r="A171" s="309">
        <v>25</v>
      </c>
      <c r="B171" s="308" t="s">
        <v>58</v>
      </c>
      <c r="C171" s="307">
        <v>4902548</v>
      </c>
      <c r="D171" s="81" t="s">
        <v>12</v>
      </c>
      <c r="E171" s="93" t="s">
        <v>325</v>
      </c>
      <c r="F171" s="718">
        <v>-100</v>
      </c>
      <c r="G171" s="325">
        <v>0</v>
      </c>
      <c r="H171" s="326">
        <v>0</v>
      </c>
      <c r="I171" s="273">
        <f t="shared" si="18"/>
        <v>0</v>
      </c>
      <c r="J171" s="273">
        <f t="shared" si="19"/>
        <v>0</v>
      </c>
      <c r="K171" s="273">
        <f t="shared" si="20"/>
        <v>0</v>
      </c>
      <c r="L171" s="325">
        <v>0</v>
      </c>
      <c r="M171" s="326">
        <v>0</v>
      </c>
      <c r="N171" s="273">
        <f t="shared" si="21"/>
        <v>0</v>
      </c>
      <c r="O171" s="273">
        <f t="shared" si="22"/>
        <v>0</v>
      </c>
      <c r="P171" s="273">
        <f t="shared" si="23"/>
        <v>0</v>
      </c>
      <c r="Q171" s="452"/>
    </row>
    <row r="172" spans="1:17" ht="18" customHeight="1">
      <c r="A172" s="309">
        <v>26</v>
      </c>
      <c r="B172" s="308" t="s">
        <v>59</v>
      </c>
      <c r="C172" s="307">
        <v>4902564</v>
      </c>
      <c r="D172" s="81" t="s">
        <v>12</v>
      </c>
      <c r="E172" s="93" t="s">
        <v>325</v>
      </c>
      <c r="F172" s="307">
        <v>-100</v>
      </c>
      <c r="G172" s="325">
        <v>1865</v>
      </c>
      <c r="H172" s="326">
        <v>2008</v>
      </c>
      <c r="I172" s="273">
        <f t="shared" si="18"/>
        <v>-143</v>
      </c>
      <c r="J172" s="273">
        <f t="shared" si="19"/>
        <v>14300</v>
      </c>
      <c r="K172" s="273">
        <f t="shared" si="20"/>
        <v>0.0143</v>
      </c>
      <c r="L172" s="325">
        <v>1507</v>
      </c>
      <c r="M172" s="326">
        <v>1486</v>
      </c>
      <c r="N172" s="273">
        <f t="shared" si="21"/>
        <v>21</v>
      </c>
      <c r="O172" s="273">
        <f t="shared" si="22"/>
        <v>-2100</v>
      </c>
      <c r="P172" s="273">
        <f t="shared" si="23"/>
        <v>-0.0021</v>
      </c>
      <c r="Q172" s="452"/>
    </row>
    <row r="173" spans="1:17" ht="18" customHeight="1">
      <c r="A173" s="309"/>
      <c r="B173" s="341" t="s">
        <v>72</v>
      </c>
      <c r="C173" s="307"/>
      <c r="D173" s="81"/>
      <c r="E173" s="81"/>
      <c r="F173" s="307"/>
      <c r="G173" s="325"/>
      <c r="H173" s="326"/>
      <c r="I173" s="273"/>
      <c r="J173" s="273"/>
      <c r="K173" s="273"/>
      <c r="L173" s="325"/>
      <c r="M173" s="326"/>
      <c r="N173" s="273"/>
      <c r="O173" s="273"/>
      <c r="P173" s="273"/>
      <c r="Q173" s="452"/>
    </row>
    <row r="174" spans="1:17" ht="18" customHeight="1">
      <c r="A174" s="309">
        <v>29</v>
      </c>
      <c r="B174" s="308" t="s">
        <v>73</v>
      </c>
      <c r="C174" s="307">
        <v>4902577</v>
      </c>
      <c r="D174" s="81" t="s">
        <v>12</v>
      </c>
      <c r="E174" s="93" t="s">
        <v>325</v>
      </c>
      <c r="F174" s="307">
        <v>400</v>
      </c>
      <c r="G174" s="325">
        <v>995632</v>
      </c>
      <c r="H174" s="326">
        <v>995632</v>
      </c>
      <c r="I174" s="273">
        <f>G174-H174</f>
        <v>0</v>
      </c>
      <c r="J174" s="273">
        <f>$F174*I174</f>
        <v>0</v>
      </c>
      <c r="K174" s="273">
        <f>J174/1000000</f>
        <v>0</v>
      </c>
      <c r="L174" s="325">
        <v>61</v>
      </c>
      <c r="M174" s="326">
        <v>61</v>
      </c>
      <c r="N174" s="273">
        <f>L174-M174</f>
        <v>0</v>
      </c>
      <c r="O174" s="273">
        <f>$F174*N174</f>
        <v>0</v>
      </c>
      <c r="P174" s="273">
        <f>O174/1000000</f>
        <v>0</v>
      </c>
      <c r="Q174" s="452"/>
    </row>
    <row r="175" spans="1:17" ht="18" customHeight="1">
      <c r="A175" s="309">
        <v>30</v>
      </c>
      <c r="B175" s="308" t="s">
        <v>74</v>
      </c>
      <c r="C175" s="307">
        <v>4902525</v>
      </c>
      <c r="D175" s="81" t="s">
        <v>12</v>
      </c>
      <c r="E175" s="93" t="s">
        <v>325</v>
      </c>
      <c r="F175" s="307">
        <v>-400</v>
      </c>
      <c r="G175" s="325">
        <v>999880</v>
      </c>
      <c r="H175" s="326">
        <v>999879</v>
      </c>
      <c r="I175" s="273">
        <f>G175-H175</f>
        <v>1</v>
      </c>
      <c r="J175" s="273">
        <f>$F175*I175</f>
        <v>-400</v>
      </c>
      <c r="K175" s="273">
        <f>J175/1000000</f>
        <v>-0.0004</v>
      </c>
      <c r="L175" s="325">
        <v>999439</v>
      </c>
      <c r="M175" s="326">
        <v>999486</v>
      </c>
      <c r="N175" s="273">
        <f>L175-M175</f>
        <v>-47</v>
      </c>
      <c r="O175" s="273">
        <f>$F175*N175</f>
        <v>18800</v>
      </c>
      <c r="P175" s="273">
        <f>O175/1000000</f>
        <v>0.0188</v>
      </c>
      <c r="Q175" s="452"/>
    </row>
    <row r="176" spans="1:17" ht="18" customHeight="1">
      <c r="A176" s="307"/>
      <c r="B176" s="331" t="s">
        <v>432</v>
      </c>
      <c r="C176" s="307"/>
      <c r="D176" s="81"/>
      <c r="E176" s="93"/>
      <c r="F176" s="307"/>
      <c r="G176" s="325"/>
      <c r="H176" s="326"/>
      <c r="I176" s="273"/>
      <c r="J176" s="273"/>
      <c r="K176" s="273"/>
      <c r="L176" s="325"/>
      <c r="M176" s="326"/>
      <c r="N176" s="273"/>
      <c r="O176" s="273"/>
      <c r="P176" s="273"/>
      <c r="Q176" s="714"/>
    </row>
    <row r="177" spans="1:17" ht="18" customHeight="1">
      <c r="A177" s="307">
        <v>31</v>
      </c>
      <c r="B177" s="732" t="s">
        <v>431</v>
      </c>
      <c r="C177" s="307">
        <v>5295160</v>
      </c>
      <c r="D177" s="81" t="s">
        <v>12</v>
      </c>
      <c r="E177" s="93" t="s">
        <v>325</v>
      </c>
      <c r="F177" s="307">
        <v>-400</v>
      </c>
      <c r="G177" s="325">
        <v>12023</v>
      </c>
      <c r="H177" s="326">
        <v>11659</v>
      </c>
      <c r="I177" s="273">
        <f>G177-H177</f>
        <v>364</v>
      </c>
      <c r="J177" s="273">
        <f>$F177*I177</f>
        <v>-145600</v>
      </c>
      <c r="K177" s="273">
        <f>J177/1000000</f>
        <v>-0.1456</v>
      </c>
      <c r="L177" s="325">
        <v>5995</v>
      </c>
      <c r="M177" s="326">
        <v>5995</v>
      </c>
      <c r="N177" s="273">
        <f>L177-M177</f>
        <v>0</v>
      </c>
      <c r="O177" s="273">
        <f>$F177*N177</f>
        <v>0</v>
      </c>
      <c r="P177" s="273">
        <f>O177/1000000</f>
        <v>0</v>
      </c>
      <c r="Q177" s="714"/>
    </row>
    <row r="178" spans="1:17" ht="18" customHeight="1">
      <c r="A178" s="307"/>
      <c r="B178" s="732"/>
      <c r="C178" s="307"/>
      <c r="D178" s="81"/>
      <c r="E178" s="93"/>
      <c r="F178" s="307">
        <v>-400</v>
      </c>
      <c r="G178" s="325">
        <v>10737</v>
      </c>
      <c r="H178" s="326">
        <v>9984</v>
      </c>
      <c r="I178" s="273">
        <f>G178-H178</f>
        <v>753</v>
      </c>
      <c r="J178" s="273">
        <f>$F178*I178</f>
        <v>-301200</v>
      </c>
      <c r="K178" s="273">
        <f>J178/1000000</f>
        <v>-0.3012</v>
      </c>
      <c r="L178" s="325"/>
      <c r="M178" s="326"/>
      <c r="N178" s="273"/>
      <c r="O178" s="273"/>
      <c r="P178" s="273"/>
      <c r="Q178" s="714"/>
    </row>
    <row r="179" spans="1:17" s="472" customFormat="1" ht="18">
      <c r="A179" s="349"/>
      <c r="B179" s="331" t="s">
        <v>433</v>
      </c>
      <c r="C179" s="298"/>
      <c r="D179" s="121"/>
      <c r="E179" s="93"/>
      <c r="F179" s="320"/>
      <c r="G179" s="325"/>
      <c r="H179" s="326"/>
      <c r="I179" s="307"/>
      <c r="J179" s="307"/>
      <c r="K179" s="307"/>
      <c r="L179" s="325"/>
      <c r="M179" s="326"/>
      <c r="N179" s="307"/>
      <c r="O179" s="307"/>
      <c r="P179" s="307"/>
      <c r="Q179" s="439"/>
    </row>
    <row r="180" spans="1:17" s="472" customFormat="1" ht="18">
      <c r="A180" s="349">
        <v>32</v>
      </c>
      <c r="B180" s="677" t="s">
        <v>439</v>
      </c>
      <c r="C180" s="298">
        <v>4864960</v>
      </c>
      <c r="D180" s="121" t="s">
        <v>12</v>
      </c>
      <c r="E180" s="93" t="s">
        <v>325</v>
      </c>
      <c r="F180" s="320">
        <v>-1000</v>
      </c>
      <c r="G180" s="325">
        <v>993162</v>
      </c>
      <c r="H180" s="326">
        <v>994557</v>
      </c>
      <c r="I180" s="326">
        <f>G180-H180</f>
        <v>-1395</v>
      </c>
      <c r="J180" s="326">
        <f>$F180*I180</f>
        <v>1395000</v>
      </c>
      <c r="K180" s="326">
        <f>J180/1000000</f>
        <v>1.395</v>
      </c>
      <c r="L180" s="325">
        <v>2405</v>
      </c>
      <c r="M180" s="326">
        <v>2405</v>
      </c>
      <c r="N180" s="326">
        <f>L180-M180</f>
        <v>0</v>
      </c>
      <c r="O180" s="326">
        <f>$F180*N180</f>
        <v>0</v>
      </c>
      <c r="P180" s="327">
        <f>O180/1000000</f>
        <v>0</v>
      </c>
      <c r="Q180" s="439"/>
    </row>
    <row r="181" spans="1:17" ht="18">
      <c r="A181" s="349">
        <v>33</v>
      </c>
      <c r="B181" s="677" t="s">
        <v>440</v>
      </c>
      <c r="C181" s="298">
        <v>5128441</v>
      </c>
      <c r="D181" s="121" t="s">
        <v>12</v>
      </c>
      <c r="E181" s="93" t="s">
        <v>325</v>
      </c>
      <c r="F181" s="524">
        <v>-750</v>
      </c>
      <c r="G181" s="325">
        <v>1807</v>
      </c>
      <c r="H181" s="326">
        <v>1711</v>
      </c>
      <c r="I181" s="326">
        <f>G181-H181</f>
        <v>96</v>
      </c>
      <c r="J181" s="326">
        <f>$F181*I181</f>
        <v>-72000</v>
      </c>
      <c r="K181" s="327">
        <f>J181/1000000</f>
        <v>-0.072</v>
      </c>
      <c r="L181" s="326">
        <v>3281</v>
      </c>
      <c r="M181" s="326">
        <v>3281</v>
      </c>
      <c r="N181" s="326">
        <f>L181-M181</f>
        <v>0</v>
      </c>
      <c r="O181" s="326">
        <f>$F181*N181</f>
        <v>0</v>
      </c>
      <c r="P181" s="327">
        <f>O181/1000000</f>
        <v>0</v>
      </c>
      <c r="Q181" s="439"/>
    </row>
    <row r="182" spans="1:17" ht="18" customHeight="1" thickBot="1">
      <c r="A182" s="307"/>
      <c r="B182" s="308"/>
      <c r="C182" s="307"/>
      <c r="D182" s="81"/>
      <c r="E182" s="93"/>
      <c r="F182" s="307"/>
      <c r="G182" s="325"/>
      <c r="H182" s="326"/>
      <c r="I182" s="273"/>
      <c r="J182" s="273"/>
      <c r="K182" s="273"/>
      <c r="L182" s="325"/>
      <c r="M182" s="326"/>
      <c r="N182" s="273"/>
      <c r="O182" s="273"/>
      <c r="P182" s="273"/>
      <c r="Q182" s="714"/>
    </row>
    <row r="183" s="534" customFormat="1" ht="15" customHeight="1"/>
    <row r="185" spans="1:16" ht="20.25">
      <c r="A185" s="302" t="s">
        <v>292</v>
      </c>
      <c r="K185" s="572">
        <f>SUM(K134:K183)</f>
        <v>2.92641191</v>
      </c>
      <c r="P185" s="572">
        <f>SUM(P134:P183)</f>
        <v>0.017317</v>
      </c>
    </row>
    <row r="186" spans="1:16" ht="12.75">
      <c r="A186" s="56"/>
      <c r="K186" s="524"/>
      <c r="P186" s="524"/>
    </row>
    <row r="187" spans="1:16" ht="12.75">
      <c r="A187" s="56"/>
      <c r="K187" s="524"/>
      <c r="P187" s="524"/>
    </row>
    <row r="188" spans="1:17" ht="18">
      <c r="A188" s="56"/>
      <c r="K188" s="524"/>
      <c r="P188" s="524"/>
      <c r="Q188" s="568" t="str">
        <f>NDPL!$Q$1</f>
        <v>MARCH-2020</v>
      </c>
    </row>
    <row r="189" spans="1:16" ht="12.75">
      <c r="A189" s="56"/>
      <c r="K189" s="524"/>
      <c r="P189" s="524"/>
    </row>
    <row r="190" spans="1:16" ht="12.75">
      <c r="A190" s="56"/>
      <c r="K190" s="524"/>
      <c r="P190" s="524"/>
    </row>
    <row r="191" spans="1:16" ht="12.75">
      <c r="A191" s="56"/>
      <c r="K191" s="524"/>
      <c r="P191" s="524"/>
    </row>
    <row r="192" spans="1:11" ht="13.5" thickBot="1">
      <c r="A192" s="2"/>
      <c r="B192" s="7"/>
      <c r="C192" s="7"/>
      <c r="D192" s="52"/>
      <c r="E192" s="52"/>
      <c r="F192" s="20"/>
      <c r="G192" s="20"/>
      <c r="H192" s="20"/>
      <c r="I192" s="20"/>
      <c r="J192" s="20"/>
      <c r="K192" s="53"/>
    </row>
    <row r="193" spans="1:17" ht="27.75">
      <c r="A193" s="390" t="s">
        <v>181</v>
      </c>
      <c r="B193" s="140"/>
      <c r="C193" s="136"/>
      <c r="D193" s="136"/>
      <c r="E193" s="136"/>
      <c r="F193" s="183"/>
      <c r="G193" s="183"/>
      <c r="H193" s="183"/>
      <c r="I193" s="183"/>
      <c r="J193" s="183"/>
      <c r="K193" s="184"/>
      <c r="L193" s="534"/>
      <c r="M193" s="534"/>
      <c r="N193" s="534"/>
      <c r="O193" s="534"/>
      <c r="P193" s="534"/>
      <c r="Q193" s="535"/>
    </row>
    <row r="194" spans="1:17" ht="24.75" customHeight="1">
      <c r="A194" s="389" t="s">
        <v>294</v>
      </c>
      <c r="B194" s="54"/>
      <c r="C194" s="54"/>
      <c r="D194" s="54"/>
      <c r="E194" s="54"/>
      <c r="F194" s="54"/>
      <c r="G194" s="54"/>
      <c r="H194" s="54"/>
      <c r="I194" s="54"/>
      <c r="J194" s="54"/>
      <c r="K194" s="388">
        <f>K128</f>
        <v>-61.64296187000001</v>
      </c>
      <c r="L194" s="283"/>
      <c r="M194" s="283"/>
      <c r="N194" s="283"/>
      <c r="O194" s="283"/>
      <c r="P194" s="388">
        <f>P128</f>
        <v>-0.14837500000000003</v>
      </c>
      <c r="Q194" s="536"/>
    </row>
    <row r="195" spans="1:17" ht="24.75" customHeight="1">
      <c r="A195" s="389" t="s">
        <v>293</v>
      </c>
      <c r="B195" s="54"/>
      <c r="C195" s="54"/>
      <c r="D195" s="54"/>
      <c r="E195" s="54"/>
      <c r="F195" s="54"/>
      <c r="G195" s="54"/>
      <c r="H195" s="54"/>
      <c r="I195" s="54"/>
      <c r="J195" s="54"/>
      <c r="K195" s="388">
        <f>K185</f>
        <v>2.92641191</v>
      </c>
      <c r="L195" s="283"/>
      <c r="M195" s="283"/>
      <c r="N195" s="283"/>
      <c r="O195" s="283"/>
      <c r="P195" s="388">
        <f>P185</f>
        <v>0.017317</v>
      </c>
      <c r="Q195" s="536"/>
    </row>
    <row r="196" spans="1:17" ht="24.75" customHeight="1">
      <c r="A196" s="389" t="s">
        <v>295</v>
      </c>
      <c r="B196" s="54"/>
      <c r="C196" s="54"/>
      <c r="D196" s="54"/>
      <c r="E196" s="54"/>
      <c r="F196" s="54"/>
      <c r="G196" s="54"/>
      <c r="H196" s="54"/>
      <c r="I196" s="54"/>
      <c r="J196" s="54"/>
      <c r="K196" s="388">
        <f>'ROHTAK ROAD'!K41</f>
        <v>-0.6719375</v>
      </c>
      <c r="L196" s="283"/>
      <c r="M196" s="283"/>
      <c r="N196" s="283"/>
      <c r="O196" s="283"/>
      <c r="P196" s="388">
        <f>'ROHTAK ROAD'!P41</f>
        <v>0.001</v>
      </c>
      <c r="Q196" s="536"/>
    </row>
    <row r="197" spans="1:17" ht="24.75" customHeight="1">
      <c r="A197" s="389" t="s">
        <v>296</v>
      </c>
      <c r="B197" s="54"/>
      <c r="C197" s="54"/>
      <c r="D197" s="54"/>
      <c r="E197" s="54"/>
      <c r="F197" s="54"/>
      <c r="G197" s="54"/>
      <c r="H197" s="54"/>
      <c r="I197" s="54"/>
      <c r="J197" s="54"/>
      <c r="K197" s="388">
        <f>-MES!K35</f>
        <v>-0.0185</v>
      </c>
      <c r="L197" s="283"/>
      <c r="M197" s="283"/>
      <c r="N197" s="283"/>
      <c r="O197" s="283"/>
      <c r="P197" s="388">
        <f>-MES!P35</f>
        <v>-0.0137</v>
      </c>
      <c r="Q197" s="536"/>
    </row>
    <row r="198" spans="1:17" ht="29.25" customHeight="1" thickBot="1">
      <c r="A198" s="391" t="s">
        <v>182</v>
      </c>
      <c r="B198" s="185"/>
      <c r="C198" s="186"/>
      <c r="D198" s="186"/>
      <c r="E198" s="186"/>
      <c r="F198" s="186"/>
      <c r="G198" s="186"/>
      <c r="H198" s="186"/>
      <c r="I198" s="186"/>
      <c r="J198" s="186"/>
      <c r="K198" s="392">
        <f>SUM(K194:K197)</f>
        <v>-59.40698746000001</v>
      </c>
      <c r="L198" s="577"/>
      <c r="M198" s="577"/>
      <c r="N198" s="577"/>
      <c r="O198" s="577"/>
      <c r="P198" s="392">
        <f>SUM(P194:P197)</f>
        <v>-0.14375800000000002</v>
      </c>
      <c r="Q198" s="538"/>
    </row>
    <row r="203" ht="13.5" thickBot="1"/>
    <row r="204" spans="1:17" ht="12.75">
      <c r="A204" s="539"/>
      <c r="B204" s="540"/>
      <c r="C204" s="540"/>
      <c r="D204" s="540"/>
      <c r="E204" s="540"/>
      <c r="F204" s="540"/>
      <c r="G204" s="540"/>
      <c r="H204" s="534"/>
      <c r="I204" s="534"/>
      <c r="J204" s="534"/>
      <c r="K204" s="534"/>
      <c r="L204" s="534"/>
      <c r="M204" s="534"/>
      <c r="N204" s="534"/>
      <c r="O204" s="534"/>
      <c r="P204" s="534"/>
      <c r="Q204" s="535"/>
    </row>
    <row r="205" spans="1:17" ht="26.25">
      <c r="A205" s="578" t="s">
        <v>306</v>
      </c>
      <c r="B205" s="542"/>
      <c r="C205" s="542"/>
      <c r="D205" s="542"/>
      <c r="E205" s="542"/>
      <c r="F205" s="542"/>
      <c r="G205" s="542"/>
      <c r="H205" s="472"/>
      <c r="I205" s="472"/>
      <c r="J205" s="472"/>
      <c r="K205" s="472"/>
      <c r="L205" s="472"/>
      <c r="M205" s="472"/>
      <c r="N205" s="472"/>
      <c r="O205" s="472"/>
      <c r="P205" s="472"/>
      <c r="Q205" s="536"/>
    </row>
    <row r="206" spans="1:17" ht="12.75">
      <c r="A206" s="543"/>
      <c r="B206" s="542"/>
      <c r="C206" s="542"/>
      <c r="D206" s="542"/>
      <c r="E206" s="542"/>
      <c r="F206" s="542"/>
      <c r="G206" s="542"/>
      <c r="H206" s="472"/>
      <c r="I206" s="472"/>
      <c r="J206" s="472"/>
      <c r="K206" s="472"/>
      <c r="L206" s="472"/>
      <c r="M206" s="472"/>
      <c r="N206" s="472"/>
      <c r="O206" s="472"/>
      <c r="P206" s="472"/>
      <c r="Q206" s="536"/>
    </row>
    <row r="207" spans="1:17" ht="15.75">
      <c r="A207" s="544"/>
      <c r="B207" s="545"/>
      <c r="C207" s="545"/>
      <c r="D207" s="545"/>
      <c r="E207" s="545"/>
      <c r="F207" s="545"/>
      <c r="G207" s="545"/>
      <c r="H207" s="472"/>
      <c r="I207" s="472"/>
      <c r="J207" s="472"/>
      <c r="K207" s="546" t="s">
        <v>318</v>
      </c>
      <c r="L207" s="472"/>
      <c r="M207" s="472"/>
      <c r="N207" s="472"/>
      <c r="O207" s="472"/>
      <c r="P207" s="546" t="s">
        <v>319</v>
      </c>
      <c r="Q207" s="536"/>
    </row>
    <row r="208" spans="1:17" ht="12.75">
      <c r="A208" s="547"/>
      <c r="B208" s="93"/>
      <c r="C208" s="93"/>
      <c r="D208" s="93"/>
      <c r="E208" s="93"/>
      <c r="F208" s="93"/>
      <c r="G208" s="93"/>
      <c r="H208" s="472"/>
      <c r="I208" s="472"/>
      <c r="J208" s="472"/>
      <c r="K208" s="472"/>
      <c r="L208" s="472"/>
      <c r="M208" s="472"/>
      <c r="N208" s="472"/>
      <c r="O208" s="472"/>
      <c r="P208" s="472"/>
      <c r="Q208" s="536"/>
    </row>
    <row r="209" spans="1:17" ht="12.75">
      <c r="A209" s="547"/>
      <c r="B209" s="93"/>
      <c r="C209" s="93"/>
      <c r="D209" s="93"/>
      <c r="E209" s="93"/>
      <c r="F209" s="93"/>
      <c r="G209" s="93"/>
      <c r="H209" s="472"/>
      <c r="I209" s="472"/>
      <c r="J209" s="472"/>
      <c r="K209" s="472"/>
      <c r="L209" s="472"/>
      <c r="M209" s="472"/>
      <c r="N209" s="472"/>
      <c r="O209" s="472"/>
      <c r="P209" s="472"/>
      <c r="Q209" s="536"/>
    </row>
    <row r="210" spans="1:17" ht="23.25">
      <c r="A210" s="579" t="s">
        <v>309</v>
      </c>
      <c r="B210" s="549"/>
      <c r="C210" s="549"/>
      <c r="D210" s="550"/>
      <c r="E210" s="550"/>
      <c r="F210" s="551"/>
      <c r="G210" s="550"/>
      <c r="H210" s="472"/>
      <c r="I210" s="472"/>
      <c r="J210" s="472"/>
      <c r="K210" s="580">
        <f>K198</f>
        <v>-59.40698746000001</v>
      </c>
      <c r="L210" s="581" t="s">
        <v>307</v>
      </c>
      <c r="M210" s="582"/>
      <c r="N210" s="582"/>
      <c r="O210" s="582"/>
      <c r="P210" s="580">
        <f>P198</f>
        <v>-0.14375800000000002</v>
      </c>
      <c r="Q210" s="583" t="s">
        <v>307</v>
      </c>
    </row>
    <row r="211" spans="1:17" ht="23.25">
      <c r="A211" s="554"/>
      <c r="B211" s="555"/>
      <c r="C211" s="555"/>
      <c r="D211" s="542"/>
      <c r="E211" s="542"/>
      <c r="F211" s="556"/>
      <c r="G211" s="542"/>
      <c r="H211" s="472"/>
      <c r="I211" s="472"/>
      <c r="J211" s="472"/>
      <c r="K211" s="582"/>
      <c r="L211" s="584"/>
      <c r="M211" s="582"/>
      <c r="N211" s="582"/>
      <c r="O211" s="582"/>
      <c r="P211" s="582"/>
      <c r="Q211" s="585"/>
    </row>
    <row r="212" spans="1:17" ht="23.25">
      <c r="A212" s="586" t="s">
        <v>308</v>
      </c>
      <c r="B212" s="44"/>
      <c r="C212" s="44"/>
      <c r="D212" s="542"/>
      <c r="E212" s="542"/>
      <c r="F212" s="559"/>
      <c r="G212" s="550"/>
      <c r="H212" s="472"/>
      <c r="I212" s="472"/>
      <c r="J212" s="472"/>
      <c r="K212" s="582">
        <f>'STEPPED UP GENCO'!K42</f>
        <v>-12.236777330400002</v>
      </c>
      <c r="L212" s="581" t="s">
        <v>307</v>
      </c>
      <c r="M212" s="582"/>
      <c r="N212" s="582"/>
      <c r="O212" s="582"/>
      <c r="P212" s="580">
        <f>'STEPPED UP GENCO'!P42</f>
        <v>-0.0010173428999999993</v>
      </c>
      <c r="Q212" s="583" t="s">
        <v>307</v>
      </c>
    </row>
    <row r="213" spans="1:17" ht="15">
      <c r="A213" s="560"/>
      <c r="B213" s="472"/>
      <c r="C213" s="472"/>
      <c r="D213" s="472"/>
      <c r="E213" s="472"/>
      <c r="F213" s="472"/>
      <c r="G213" s="472"/>
      <c r="H213" s="472"/>
      <c r="I213" s="472"/>
      <c r="J213" s="472"/>
      <c r="K213" s="472"/>
      <c r="L213" s="268"/>
      <c r="M213" s="472"/>
      <c r="N213" s="472"/>
      <c r="O213" s="472"/>
      <c r="P213" s="472"/>
      <c r="Q213" s="587"/>
    </row>
    <row r="214" spans="1:17" ht="15">
      <c r="A214" s="560"/>
      <c r="B214" s="472"/>
      <c r="C214" s="472"/>
      <c r="D214" s="472"/>
      <c r="E214" s="472"/>
      <c r="F214" s="472"/>
      <c r="G214" s="472"/>
      <c r="H214" s="472"/>
      <c r="I214" s="472"/>
      <c r="J214" s="472"/>
      <c r="K214" s="472"/>
      <c r="L214" s="268"/>
      <c r="M214" s="472"/>
      <c r="N214" s="472"/>
      <c r="O214" s="472"/>
      <c r="P214" s="472"/>
      <c r="Q214" s="587"/>
    </row>
    <row r="215" spans="1:17" ht="15">
      <c r="A215" s="560"/>
      <c r="B215" s="472"/>
      <c r="C215" s="472"/>
      <c r="D215" s="472"/>
      <c r="E215" s="472"/>
      <c r="F215" s="472"/>
      <c r="G215" s="472"/>
      <c r="H215" s="472"/>
      <c r="I215" s="472"/>
      <c r="J215" s="472"/>
      <c r="K215" s="472"/>
      <c r="L215" s="268"/>
      <c r="M215" s="472"/>
      <c r="N215" s="472"/>
      <c r="O215" s="472"/>
      <c r="P215" s="472"/>
      <c r="Q215" s="587"/>
    </row>
    <row r="216" spans="1:17" ht="23.25">
      <c r="A216" s="560"/>
      <c r="B216" s="472"/>
      <c r="C216" s="472"/>
      <c r="D216" s="472"/>
      <c r="E216" s="472"/>
      <c r="F216" s="472"/>
      <c r="G216" s="472"/>
      <c r="H216" s="549"/>
      <c r="I216" s="549"/>
      <c r="J216" s="588" t="s">
        <v>310</v>
      </c>
      <c r="K216" s="589">
        <f>SUM(K210:K215)</f>
        <v>-71.64376479040001</v>
      </c>
      <c r="L216" s="588" t="s">
        <v>307</v>
      </c>
      <c r="M216" s="582"/>
      <c r="N216" s="582"/>
      <c r="O216" s="582"/>
      <c r="P216" s="589">
        <f>SUM(P210:P215)</f>
        <v>-0.14477534290000002</v>
      </c>
      <c r="Q216" s="588" t="s">
        <v>307</v>
      </c>
    </row>
    <row r="217" spans="1:17" ht="13.5" thickBot="1">
      <c r="A217" s="561"/>
      <c r="B217" s="537"/>
      <c r="C217" s="537"/>
      <c r="D217" s="537"/>
      <c r="E217" s="537"/>
      <c r="F217" s="537"/>
      <c r="G217" s="537"/>
      <c r="H217" s="537"/>
      <c r="I217" s="537"/>
      <c r="J217" s="537"/>
      <c r="K217" s="537"/>
      <c r="L217" s="537"/>
      <c r="M217" s="537"/>
      <c r="N217" s="537"/>
      <c r="O217" s="537"/>
      <c r="P217" s="537"/>
      <c r="Q217" s="538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1" max="255" man="1"/>
    <brk id="129" max="18" man="1"/>
    <brk id="185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7"/>
  <sheetViews>
    <sheetView view="pageBreakPreview" zoomScale="85" zoomScaleNormal="70" zoomScaleSheetLayoutView="85" zoomScalePageLayoutView="50" workbookViewId="0" topLeftCell="A64">
      <selection activeCell="Q12" sqref="Q12"/>
    </sheetView>
  </sheetViews>
  <sheetFormatPr defaultColWidth="9.140625" defaultRowHeight="12.75"/>
  <cols>
    <col min="1" max="1" width="5.140625" style="435" customWidth="1"/>
    <col min="2" max="2" width="20.8515625" style="435" customWidth="1"/>
    <col min="3" max="3" width="11.28125" style="435" customWidth="1"/>
    <col min="4" max="4" width="9.140625" style="435" customWidth="1"/>
    <col min="5" max="5" width="14.421875" style="435" customWidth="1"/>
    <col min="6" max="6" width="7.00390625" style="435" customWidth="1"/>
    <col min="7" max="7" width="11.421875" style="435" customWidth="1"/>
    <col min="8" max="8" width="13.00390625" style="435" customWidth="1"/>
    <col min="9" max="9" width="9.00390625" style="435" customWidth="1"/>
    <col min="10" max="10" width="12.28125" style="435" customWidth="1"/>
    <col min="11" max="12" width="12.8515625" style="435" customWidth="1"/>
    <col min="13" max="13" width="13.28125" style="435" customWidth="1"/>
    <col min="14" max="14" width="11.421875" style="435" customWidth="1"/>
    <col min="15" max="15" width="13.140625" style="435" customWidth="1"/>
    <col min="16" max="16" width="14.7109375" style="435" customWidth="1"/>
    <col min="17" max="17" width="15.00390625" style="435" customWidth="1"/>
    <col min="18" max="18" width="0.13671875" style="435" customWidth="1"/>
    <col min="19" max="19" width="1.57421875" style="435" hidden="1" customWidth="1"/>
    <col min="20" max="20" width="9.140625" style="435" hidden="1" customWidth="1"/>
    <col min="21" max="21" width="4.28125" style="435" hidden="1" customWidth="1"/>
    <col min="22" max="22" width="4.00390625" style="435" hidden="1" customWidth="1"/>
    <col min="23" max="23" width="3.8515625" style="435" hidden="1" customWidth="1"/>
    <col min="24" max="16384" width="9.140625" style="435" customWidth="1"/>
  </cols>
  <sheetData>
    <row r="1" spans="1:17" ht="26.25">
      <c r="A1" s="1" t="s">
        <v>218</v>
      </c>
      <c r="Q1" s="487" t="str">
        <f>NDPL!Q1</f>
        <v>MARCH-2020</v>
      </c>
    </row>
    <row r="2" ht="18.75" customHeight="1">
      <c r="A2" s="78" t="s">
        <v>219</v>
      </c>
    </row>
    <row r="3" ht="23.25">
      <c r="A3" s="178" t="s">
        <v>197</v>
      </c>
    </row>
    <row r="4" spans="1:16" ht="24" thickBot="1">
      <c r="A4" s="379" t="s">
        <v>198</v>
      </c>
      <c r="G4" s="472"/>
      <c r="H4" s="472"/>
      <c r="I4" s="45" t="s">
        <v>374</v>
      </c>
      <c r="J4" s="472"/>
      <c r="K4" s="472"/>
      <c r="L4" s="472"/>
      <c r="M4" s="472"/>
      <c r="N4" s="45" t="s">
        <v>375</v>
      </c>
      <c r="O4" s="472"/>
      <c r="P4" s="472"/>
    </row>
    <row r="5" spans="1:17" ht="62.25" customHeight="1" thickBot="1" thickTop="1">
      <c r="A5" s="493" t="s">
        <v>8</v>
      </c>
      <c r="B5" s="494" t="s">
        <v>9</v>
      </c>
      <c r="C5" s="495" t="s">
        <v>1</v>
      </c>
      <c r="D5" s="495" t="s">
        <v>2</v>
      </c>
      <c r="E5" s="495" t="s">
        <v>3</v>
      </c>
      <c r="F5" s="495" t="s">
        <v>10</v>
      </c>
      <c r="G5" s="493" t="str">
        <f>NDPL!G5</f>
        <v>FINAL READING 31/03/2020</v>
      </c>
      <c r="H5" s="495" t="str">
        <f>NDPL!H5</f>
        <v>INTIAL READING 01/03/2020</v>
      </c>
      <c r="I5" s="495" t="s">
        <v>4</v>
      </c>
      <c r="J5" s="495" t="s">
        <v>5</v>
      </c>
      <c r="K5" s="495" t="s">
        <v>6</v>
      </c>
      <c r="L5" s="493" t="str">
        <f>NDPL!G5</f>
        <v>FINAL READING 31/03/2020</v>
      </c>
      <c r="M5" s="495" t="str">
        <f>NDPL!H5</f>
        <v>INTIAL READING 01/03/2020</v>
      </c>
      <c r="N5" s="495" t="s">
        <v>4</v>
      </c>
      <c r="O5" s="495" t="s">
        <v>5</v>
      </c>
      <c r="P5" s="495" t="s">
        <v>6</v>
      </c>
      <c r="Q5" s="496" t="s">
        <v>288</v>
      </c>
    </row>
    <row r="6" ht="14.25" thickBot="1" thickTop="1"/>
    <row r="7" spans="1:17" ht="18" customHeight="1" thickTop="1">
      <c r="A7" s="152"/>
      <c r="B7" s="153" t="s">
        <v>183</v>
      </c>
      <c r="C7" s="154"/>
      <c r="D7" s="154"/>
      <c r="E7" s="154"/>
      <c r="F7" s="154"/>
      <c r="G7" s="59"/>
      <c r="H7" s="590"/>
      <c r="I7" s="591"/>
      <c r="J7" s="591"/>
      <c r="K7" s="591"/>
      <c r="L7" s="592"/>
      <c r="M7" s="590"/>
      <c r="N7" s="590"/>
      <c r="O7" s="590"/>
      <c r="P7" s="590"/>
      <c r="Q7" s="523"/>
    </row>
    <row r="8" spans="1:17" ht="18" customHeight="1">
      <c r="A8" s="155"/>
      <c r="B8" s="156" t="s">
        <v>103</v>
      </c>
      <c r="C8" s="157"/>
      <c r="D8" s="158"/>
      <c r="E8" s="159"/>
      <c r="F8" s="160"/>
      <c r="G8" s="63"/>
      <c r="H8" s="593"/>
      <c r="I8" s="406"/>
      <c r="J8" s="406"/>
      <c r="K8" s="406"/>
      <c r="L8" s="594"/>
      <c r="M8" s="593"/>
      <c r="N8" s="381"/>
      <c r="O8" s="381"/>
      <c r="P8" s="381"/>
      <c r="Q8" s="439"/>
    </row>
    <row r="9" spans="1:17" ht="18">
      <c r="A9" s="155">
        <v>1</v>
      </c>
      <c r="B9" s="156" t="s">
        <v>104</v>
      </c>
      <c r="C9" s="157">
        <v>4865107</v>
      </c>
      <c r="D9" s="161" t="s">
        <v>12</v>
      </c>
      <c r="E9" s="249" t="s">
        <v>325</v>
      </c>
      <c r="F9" s="162">
        <v>266.67</v>
      </c>
      <c r="G9" s="325">
        <v>2103</v>
      </c>
      <c r="H9" s="326">
        <v>1893</v>
      </c>
      <c r="I9" s="406">
        <f aca="true" t="shared" si="0" ref="I9:I18">G9-H9</f>
        <v>210</v>
      </c>
      <c r="J9" s="406">
        <f aca="true" t="shared" si="1" ref="J9:J17">$F9*I9</f>
        <v>56000.700000000004</v>
      </c>
      <c r="K9" s="406">
        <f aca="true" t="shared" si="2" ref="K9:K17">J9/1000000</f>
        <v>0.05600070000000001</v>
      </c>
      <c r="L9" s="325">
        <v>2150</v>
      </c>
      <c r="M9" s="326">
        <v>2150</v>
      </c>
      <c r="N9" s="406">
        <f aca="true" t="shared" si="3" ref="N9:N18">L9-M9</f>
        <v>0</v>
      </c>
      <c r="O9" s="406">
        <f aca="true" t="shared" si="4" ref="O9:O17">$F9*N9</f>
        <v>0</v>
      </c>
      <c r="P9" s="406">
        <f aca="true" t="shared" si="5" ref="P9:P17">O9/1000000</f>
        <v>0</v>
      </c>
      <c r="Q9" s="468"/>
    </row>
    <row r="10" spans="1:17" ht="18" customHeight="1">
      <c r="A10" s="155">
        <v>2</v>
      </c>
      <c r="B10" s="156" t="s">
        <v>105</v>
      </c>
      <c r="C10" s="157">
        <v>4865137</v>
      </c>
      <c r="D10" s="161" t="s">
        <v>12</v>
      </c>
      <c r="E10" s="249" t="s">
        <v>325</v>
      </c>
      <c r="F10" s="162">
        <v>100</v>
      </c>
      <c r="G10" s="325">
        <v>102754</v>
      </c>
      <c r="H10" s="326">
        <v>101948</v>
      </c>
      <c r="I10" s="406">
        <f t="shared" si="0"/>
        <v>806</v>
      </c>
      <c r="J10" s="406">
        <f t="shared" si="1"/>
        <v>80600</v>
      </c>
      <c r="K10" s="406">
        <f t="shared" si="2"/>
        <v>0.0806</v>
      </c>
      <c r="L10" s="325">
        <v>152234</v>
      </c>
      <c r="M10" s="326">
        <v>152234</v>
      </c>
      <c r="N10" s="403">
        <f t="shared" si="3"/>
        <v>0</v>
      </c>
      <c r="O10" s="403">
        <f t="shared" si="4"/>
        <v>0</v>
      </c>
      <c r="P10" s="403">
        <f t="shared" si="5"/>
        <v>0</v>
      </c>
      <c r="Q10" s="439"/>
    </row>
    <row r="11" spans="1:17" ht="18">
      <c r="A11" s="155">
        <v>3</v>
      </c>
      <c r="B11" s="156" t="s">
        <v>106</v>
      </c>
      <c r="C11" s="157">
        <v>4865136</v>
      </c>
      <c r="D11" s="161" t="s">
        <v>12</v>
      </c>
      <c r="E11" s="249" t="s">
        <v>325</v>
      </c>
      <c r="F11" s="162">
        <v>200</v>
      </c>
      <c r="G11" s="325">
        <v>989570</v>
      </c>
      <c r="H11" s="326">
        <v>990452</v>
      </c>
      <c r="I11" s="406">
        <f t="shared" si="0"/>
        <v>-882</v>
      </c>
      <c r="J11" s="406">
        <f t="shared" si="1"/>
        <v>-176400</v>
      </c>
      <c r="K11" s="406">
        <f t="shared" si="2"/>
        <v>-0.1764</v>
      </c>
      <c r="L11" s="325">
        <v>999322</v>
      </c>
      <c r="M11" s="326">
        <v>999322</v>
      </c>
      <c r="N11" s="406">
        <f t="shared" si="3"/>
        <v>0</v>
      </c>
      <c r="O11" s="406">
        <f t="shared" si="4"/>
        <v>0</v>
      </c>
      <c r="P11" s="406">
        <f t="shared" si="5"/>
        <v>0</v>
      </c>
      <c r="Q11" s="597"/>
    </row>
    <row r="12" spans="1:17" ht="17.25" customHeight="1">
      <c r="A12" s="155">
        <v>4</v>
      </c>
      <c r="B12" s="156" t="s">
        <v>107</v>
      </c>
      <c r="C12" s="157">
        <v>4865145</v>
      </c>
      <c r="D12" s="161" t="s">
        <v>12</v>
      </c>
      <c r="E12" s="249" t="s">
        <v>325</v>
      </c>
      <c r="F12" s="162">
        <v>200</v>
      </c>
      <c r="G12" s="325">
        <v>26898</v>
      </c>
      <c r="H12" s="326">
        <v>26424</v>
      </c>
      <c r="I12" s="267">
        <f t="shared" si="0"/>
        <v>474</v>
      </c>
      <c r="J12" s="267">
        <f t="shared" si="1"/>
        <v>94800</v>
      </c>
      <c r="K12" s="267">
        <f t="shared" si="2"/>
        <v>0.0948</v>
      </c>
      <c r="L12" s="325">
        <v>18226</v>
      </c>
      <c r="M12" s="326">
        <v>18226</v>
      </c>
      <c r="N12" s="326">
        <f t="shared" si="3"/>
        <v>0</v>
      </c>
      <c r="O12" s="326">
        <f t="shared" si="4"/>
        <v>0</v>
      </c>
      <c r="P12" s="326">
        <f t="shared" si="5"/>
        <v>0</v>
      </c>
      <c r="Q12" s="457" t="s">
        <v>479</v>
      </c>
    </row>
    <row r="13" spans="1:17" ht="18" customHeight="1">
      <c r="A13" s="155">
        <v>5</v>
      </c>
      <c r="B13" s="156" t="s">
        <v>108</v>
      </c>
      <c r="C13" s="157">
        <v>4864968</v>
      </c>
      <c r="D13" s="161" t="s">
        <v>12</v>
      </c>
      <c r="E13" s="249" t="s">
        <v>325</v>
      </c>
      <c r="F13" s="162">
        <v>800</v>
      </c>
      <c r="G13" s="325">
        <v>1290</v>
      </c>
      <c r="H13" s="326">
        <v>1145</v>
      </c>
      <c r="I13" s="406">
        <f t="shared" si="0"/>
        <v>145</v>
      </c>
      <c r="J13" s="406">
        <f>$F13*I13</f>
        <v>116000</v>
      </c>
      <c r="K13" s="406">
        <f>J13/1000000</f>
        <v>0.116</v>
      </c>
      <c r="L13" s="325">
        <v>2558</v>
      </c>
      <c r="M13" s="326">
        <v>2558</v>
      </c>
      <c r="N13" s="403">
        <f t="shared" si="3"/>
        <v>0</v>
      </c>
      <c r="O13" s="403">
        <f>$F13*N13</f>
        <v>0</v>
      </c>
      <c r="P13" s="403">
        <f>O13/1000000</f>
        <v>0</v>
      </c>
      <c r="Q13" s="774"/>
    </row>
    <row r="14" spans="1:17" ht="18" customHeight="1">
      <c r="A14" s="155">
        <v>6</v>
      </c>
      <c r="B14" s="156" t="s">
        <v>350</v>
      </c>
      <c r="C14" s="157">
        <v>4865004</v>
      </c>
      <c r="D14" s="161" t="s">
        <v>12</v>
      </c>
      <c r="E14" s="249" t="s">
        <v>325</v>
      </c>
      <c r="F14" s="162">
        <v>800</v>
      </c>
      <c r="G14" s="325">
        <v>3463</v>
      </c>
      <c r="H14" s="326">
        <v>3670</v>
      </c>
      <c r="I14" s="406">
        <f t="shared" si="0"/>
        <v>-207</v>
      </c>
      <c r="J14" s="406">
        <f t="shared" si="1"/>
        <v>-165600</v>
      </c>
      <c r="K14" s="406">
        <f t="shared" si="2"/>
        <v>-0.1656</v>
      </c>
      <c r="L14" s="325">
        <v>1325</v>
      </c>
      <c r="M14" s="326">
        <v>1319</v>
      </c>
      <c r="N14" s="403">
        <f t="shared" si="3"/>
        <v>6</v>
      </c>
      <c r="O14" s="403">
        <f t="shared" si="4"/>
        <v>4800</v>
      </c>
      <c r="P14" s="403">
        <f t="shared" si="5"/>
        <v>0.0048</v>
      </c>
      <c r="Q14" s="468"/>
    </row>
    <row r="15" spans="1:17" ht="18" customHeight="1">
      <c r="A15" s="155">
        <v>7</v>
      </c>
      <c r="B15" s="346" t="s">
        <v>372</v>
      </c>
      <c r="C15" s="349">
        <v>4865050</v>
      </c>
      <c r="D15" s="161" t="s">
        <v>12</v>
      </c>
      <c r="E15" s="249" t="s">
        <v>325</v>
      </c>
      <c r="F15" s="355">
        <v>800</v>
      </c>
      <c r="G15" s="325">
        <v>995521</v>
      </c>
      <c r="H15" s="326">
        <v>996717</v>
      </c>
      <c r="I15" s="406">
        <f t="shared" si="0"/>
        <v>-1196</v>
      </c>
      <c r="J15" s="406">
        <f>$F15*I15</f>
        <v>-956800</v>
      </c>
      <c r="K15" s="406">
        <f>J15/1000000</f>
        <v>-0.9568</v>
      </c>
      <c r="L15" s="325">
        <v>999010</v>
      </c>
      <c r="M15" s="326">
        <v>999010</v>
      </c>
      <c r="N15" s="403">
        <f t="shared" si="3"/>
        <v>0</v>
      </c>
      <c r="O15" s="403">
        <f>$F15*N15</f>
        <v>0</v>
      </c>
      <c r="P15" s="403">
        <f>O15/1000000</f>
        <v>0</v>
      </c>
      <c r="Q15" s="451"/>
    </row>
    <row r="16" spans="1:17" ht="18" customHeight="1">
      <c r="A16" s="155">
        <v>8</v>
      </c>
      <c r="B16" s="346" t="s">
        <v>371</v>
      </c>
      <c r="C16" s="349">
        <v>4864998</v>
      </c>
      <c r="D16" s="161" t="s">
        <v>12</v>
      </c>
      <c r="E16" s="249" t="s">
        <v>325</v>
      </c>
      <c r="F16" s="355">
        <v>800</v>
      </c>
      <c r="G16" s="325">
        <v>961959</v>
      </c>
      <c r="H16" s="326">
        <v>962798</v>
      </c>
      <c r="I16" s="406">
        <f t="shared" si="0"/>
        <v>-839</v>
      </c>
      <c r="J16" s="406">
        <f t="shared" si="1"/>
        <v>-671200</v>
      </c>
      <c r="K16" s="406">
        <f t="shared" si="2"/>
        <v>-0.6712</v>
      </c>
      <c r="L16" s="325">
        <v>981147</v>
      </c>
      <c r="M16" s="326">
        <v>981163</v>
      </c>
      <c r="N16" s="403">
        <f t="shared" si="3"/>
        <v>-16</v>
      </c>
      <c r="O16" s="403">
        <f t="shared" si="4"/>
        <v>-12800</v>
      </c>
      <c r="P16" s="403">
        <f t="shared" si="5"/>
        <v>-0.0128</v>
      </c>
      <c r="Q16" s="451"/>
    </row>
    <row r="17" spans="1:17" ht="18" customHeight="1">
      <c r="A17" s="155">
        <v>9</v>
      </c>
      <c r="B17" s="346" t="s">
        <v>365</v>
      </c>
      <c r="C17" s="349">
        <v>4864993</v>
      </c>
      <c r="D17" s="161" t="s">
        <v>12</v>
      </c>
      <c r="E17" s="249" t="s">
        <v>325</v>
      </c>
      <c r="F17" s="355">
        <v>800</v>
      </c>
      <c r="G17" s="325">
        <v>966268</v>
      </c>
      <c r="H17" s="326">
        <v>968237</v>
      </c>
      <c r="I17" s="406">
        <f t="shared" si="0"/>
        <v>-1969</v>
      </c>
      <c r="J17" s="406">
        <f t="shared" si="1"/>
        <v>-1575200</v>
      </c>
      <c r="K17" s="406">
        <f t="shared" si="2"/>
        <v>-1.5752</v>
      </c>
      <c r="L17" s="325">
        <v>990085</v>
      </c>
      <c r="M17" s="326">
        <v>990086</v>
      </c>
      <c r="N17" s="403">
        <f t="shared" si="3"/>
        <v>-1</v>
      </c>
      <c r="O17" s="403">
        <f t="shared" si="4"/>
        <v>-800</v>
      </c>
      <c r="P17" s="403">
        <f t="shared" si="5"/>
        <v>-0.0008</v>
      </c>
      <c r="Q17" s="469"/>
    </row>
    <row r="18" spans="1:17" ht="15.75" customHeight="1">
      <c r="A18" s="155">
        <v>10</v>
      </c>
      <c r="B18" s="346" t="s">
        <v>407</v>
      </c>
      <c r="C18" s="349">
        <v>5128403</v>
      </c>
      <c r="D18" s="161" t="s">
        <v>12</v>
      </c>
      <c r="E18" s="249" t="s">
        <v>325</v>
      </c>
      <c r="F18" s="355">
        <v>2000</v>
      </c>
      <c r="G18" s="325">
        <v>997977</v>
      </c>
      <c r="H18" s="326">
        <v>998357</v>
      </c>
      <c r="I18" s="267">
        <f t="shared" si="0"/>
        <v>-380</v>
      </c>
      <c r="J18" s="267">
        <f>$F18*I18</f>
        <v>-760000</v>
      </c>
      <c r="K18" s="267">
        <f>J18/1000000</f>
        <v>-0.76</v>
      </c>
      <c r="L18" s="325">
        <v>999597</v>
      </c>
      <c r="M18" s="326">
        <v>999597</v>
      </c>
      <c r="N18" s="326">
        <f t="shared" si="3"/>
        <v>0</v>
      </c>
      <c r="O18" s="326">
        <f>$F18*N18</f>
        <v>0</v>
      </c>
      <c r="P18" s="326">
        <f>O18/1000000</f>
        <v>0</v>
      </c>
      <c r="Q18" s="469"/>
    </row>
    <row r="19" spans="1:17" ht="18" customHeight="1">
      <c r="A19" s="155"/>
      <c r="B19" s="163" t="s">
        <v>356</v>
      </c>
      <c r="C19" s="157"/>
      <c r="D19" s="161"/>
      <c r="E19" s="249"/>
      <c r="F19" s="162"/>
      <c r="G19" s="325"/>
      <c r="H19" s="326"/>
      <c r="I19" s="406"/>
      <c r="J19" s="406"/>
      <c r="K19" s="406"/>
      <c r="L19" s="325"/>
      <c r="M19" s="326"/>
      <c r="N19" s="403"/>
      <c r="O19" s="403"/>
      <c r="P19" s="403"/>
      <c r="Q19" s="439"/>
    </row>
    <row r="20" spans="1:17" ht="18" customHeight="1">
      <c r="A20" s="155">
        <v>11</v>
      </c>
      <c r="B20" s="156" t="s">
        <v>184</v>
      </c>
      <c r="C20" s="157">
        <v>4865161</v>
      </c>
      <c r="D20" s="158" t="s">
        <v>12</v>
      </c>
      <c r="E20" s="249" t="s">
        <v>325</v>
      </c>
      <c r="F20" s="162">
        <v>50</v>
      </c>
      <c r="G20" s="325">
        <v>972009</v>
      </c>
      <c r="H20" s="326">
        <v>974372</v>
      </c>
      <c r="I20" s="406">
        <f aca="true" t="shared" si="6" ref="I20:I25">G20-H20</f>
        <v>-2363</v>
      </c>
      <c r="J20" s="406">
        <f aca="true" t="shared" si="7" ref="J20:J25">$F20*I20</f>
        <v>-118150</v>
      </c>
      <c r="K20" s="406">
        <f aca="true" t="shared" si="8" ref="K20:K25">J20/1000000</f>
        <v>-0.11815</v>
      </c>
      <c r="L20" s="325">
        <v>20614</v>
      </c>
      <c r="M20" s="326">
        <v>20629</v>
      </c>
      <c r="N20" s="403">
        <f aca="true" t="shared" si="9" ref="N20:N25">L20-M20</f>
        <v>-15</v>
      </c>
      <c r="O20" s="403">
        <f aca="true" t="shared" si="10" ref="O20:O25">$F20*N20</f>
        <v>-750</v>
      </c>
      <c r="P20" s="403">
        <f aca="true" t="shared" si="11" ref="P20:P25">O20/1000000</f>
        <v>-0.00075</v>
      </c>
      <c r="Q20" s="439"/>
    </row>
    <row r="21" spans="1:17" ht="13.5" customHeight="1">
      <c r="A21" s="155">
        <v>12</v>
      </c>
      <c r="B21" s="156" t="s">
        <v>185</v>
      </c>
      <c r="C21" s="157">
        <v>4865131</v>
      </c>
      <c r="D21" s="161" t="s">
        <v>12</v>
      </c>
      <c r="E21" s="249" t="s">
        <v>325</v>
      </c>
      <c r="F21" s="162">
        <v>75</v>
      </c>
      <c r="G21" s="325">
        <v>976396</v>
      </c>
      <c r="H21" s="326">
        <v>978733</v>
      </c>
      <c r="I21" s="453">
        <f t="shared" si="6"/>
        <v>-2337</v>
      </c>
      <c r="J21" s="453">
        <f t="shared" si="7"/>
        <v>-175275</v>
      </c>
      <c r="K21" s="453">
        <f t="shared" si="8"/>
        <v>-0.175275</v>
      </c>
      <c r="L21" s="325">
        <v>23047</v>
      </c>
      <c r="M21" s="326">
        <v>23050</v>
      </c>
      <c r="N21" s="267">
        <f t="shared" si="9"/>
        <v>-3</v>
      </c>
      <c r="O21" s="267">
        <f t="shared" si="10"/>
        <v>-225</v>
      </c>
      <c r="P21" s="267">
        <f t="shared" si="11"/>
        <v>-0.000225</v>
      </c>
      <c r="Q21" s="439"/>
    </row>
    <row r="22" spans="1:17" ht="18" customHeight="1">
      <c r="A22" s="155">
        <v>13</v>
      </c>
      <c r="B22" s="159" t="s">
        <v>186</v>
      </c>
      <c r="C22" s="157">
        <v>4902512</v>
      </c>
      <c r="D22" s="161" t="s">
        <v>12</v>
      </c>
      <c r="E22" s="249" t="s">
        <v>325</v>
      </c>
      <c r="F22" s="162">
        <v>500</v>
      </c>
      <c r="G22" s="325">
        <v>998869</v>
      </c>
      <c r="H22" s="326">
        <v>998971</v>
      </c>
      <c r="I22" s="406">
        <f t="shared" si="6"/>
        <v>-102</v>
      </c>
      <c r="J22" s="406">
        <f t="shared" si="7"/>
        <v>-51000</v>
      </c>
      <c r="K22" s="406">
        <f t="shared" si="8"/>
        <v>-0.051</v>
      </c>
      <c r="L22" s="325">
        <v>5516</v>
      </c>
      <c r="M22" s="326">
        <v>5516</v>
      </c>
      <c r="N22" s="403">
        <f t="shared" si="9"/>
        <v>0</v>
      </c>
      <c r="O22" s="403">
        <f t="shared" si="10"/>
        <v>0</v>
      </c>
      <c r="P22" s="403">
        <f t="shared" si="11"/>
        <v>0</v>
      </c>
      <c r="Q22" s="439"/>
    </row>
    <row r="23" spans="1:17" ht="18" customHeight="1">
      <c r="A23" s="155">
        <v>14</v>
      </c>
      <c r="B23" s="156" t="s">
        <v>187</v>
      </c>
      <c r="C23" s="157">
        <v>4865178</v>
      </c>
      <c r="D23" s="161" t="s">
        <v>12</v>
      </c>
      <c r="E23" s="249" t="s">
        <v>325</v>
      </c>
      <c r="F23" s="162">
        <v>375</v>
      </c>
      <c r="G23" s="325">
        <v>997530</v>
      </c>
      <c r="H23" s="326">
        <v>997779</v>
      </c>
      <c r="I23" s="406">
        <f t="shared" si="6"/>
        <v>-249</v>
      </c>
      <c r="J23" s="406">
        <f t="shared" si="7"/>
        <v>-93375</v>
      </c>
      <c r="K23" s="406">
        <f t="shared" si="8"/>
        <v>-0.093375</v>
      </c>
      <c r="L23" s="325">
        <v>7580</v>
      </c>
      <c r="M23" s="326">
        <v>7581</v>
      </c>
      <c r="N23" s="403">
        <f t="shared" si="9"/>
        <v>-1</v>
      </c>
      <c r="O23" s="403">
        <f t="shared" si="10"/>
        <v>-375</v>
      </c>
      <c r="P23" s="403">
        <f t="shared" si="11"/>
        <v>-0.000375</v>
      </c>
      <c r="Q23" s="439"/>
    </row>
    <row r="24" spans="1:17" ht="18" customHeight="1">
      <c r="A24" s="155">
        <v>15</v>
      </c>
      <c r="B24" s="156" t="s">
        <v>188</v>
      </c>
      <c r="C24" s="157">
        <v>4865098</v>
      </c>
      <c r="D24" s="161" t="s">
        <v>12</v>
      </c>
      <c r="E24" s="249" t="s">
        <v>325</v>
      </c>
      <c r="F24" s="162">
        <v>100</v>
      </c>
      <c r="G24" s="325">
        <v>992801</v>
      </c>
      <c r="H24" s="326">
        <v>994654</v>
      </c>
      <c r="I24" s="406">
        <f>G24-H24</f>
        <v>-1853</v>
      </c>
      <c r="J24" s="406">
        <f>$F24*I24</f>
        <v>-185300</v>
      </c>
      <c r="K24" s="406">
        <f>J24/1000000</f>
        <v>-0.1853</v>
      </c>
      <c r="L24" s="325">
        <v>767</v>
      </c>
      <c r="M24" s="326">
        <v>777</v>
      </c>
      <c r="N24" s="403">
        <f>L24-M24</f>
        <v>-10</v>
      </c>
      <c r="O24" s="403">
        <f>$F24*N24</f>
        <v>-1000</v>
      </c>
      <c r="P24" s="403">
        <f>O24/1000000</f>
        <v>-0.001</v>
      </c>
      <c r="Q24" s="439"/>
    </row>
    <row r="25" spans="1:17" ht="18" customHeight="1">
      <c r="A25" s="155">
        <v>16</v>
      </c>
      <c r="B25" s="156" t="s">
        <v>189</v>
      </c>
      <c r="C25" s="157">
        <v>4865159</v>
      </c>
      <c r="D25" s="158" t="s">
        <v>12</v>
      </c>
      <c r="E25" s="249" t="s">
        <v>325</v>
      </c>
      <c r="F25" s="162">
        <v>75</v>
      </c>
      <c r="G25" s="325">
        <v>11463</v>
      </c>
      <c r="H25" s="326">
        <v>10206</v>
      </c>
      <c r="I25" s="406">
        <f t="shared" si="6"/>
        <v>1257</v>
      </c>
      <c r="J25" s="406">
        <f t="shared" si="7"/>
        <v>94275</v>
      </c>
      <c r="K25" s="406">
        <f t="shared" si="8"/>
        <v>0.094275</v>
      </c>
      <c r="L25" s="325">
        <v>40244</v>
      </c>
      <c r="M25" s="326">
        <v>40231</v>
      </c>
      <c r="N25" s="403">
        <f t="shared" si="9"/>
        <v>13</v>
      </c>
      <c r="O25" s="403">
        <f t="shared" si="10"/>
        <v>975</v>
      </c>
      <c r="P25" s="403">
        <f t="shared" si="11"/>
        <v>0.000975</v>
      </c>
      <c r="Q25" s="439"/>
    </row>
    <row r="26" spans="1:17" ht="18" customHeight="1">
      <c r="A26" s="155">
        <v>17</v>
      </c>
      <c r="B26" s="156" t="s">
        <v>190</v>
      </c>
      <c r="C26" s="157">
        <v>4865122</v>
      </c>
      <c r="D26" s="161" t="s">
        <v>12</v>
      </c>
      <c r="E26" s="249" t="s">
        <v>325</v>
      </c>
      <c r="F26" s="162">
        <v>100</v>
      </c>
      <c r="G26" s="325">
        <v>11902</v>
      </c>
      <c r="H26" s="326">
        <v>11902</v>
      </c>
      <c r="I26" s="406">
        <f>G26-H26</f>
        <v>0</v>
      </c>
      <c r="J26" s="406">
        <f>$F26*I26</f>
        <v>0</v>
      </c>
      <c r="K26" s="406">
        <f>J26/1000000</f>
        <v>0</v>
      </c>
      <c r="L26" s="325">
        <v>2098</v>
      </c>
      <c r="M26" s="326">
        <v>2098</v>
      </c>
      <c r="N26" s="403">
        <f>L26-M26</f>
        <v>0</v>
      </c>
      <c r="O26" s="403">
        <f>$F26*N26</f>
        <v>0</v>
      </c>
      <c r="P26" s="403">
        <f>O26/1000000</f>
        <v>0</v>
      </c>
      <c r="Q26" s="469"/>
    </row>
    <row r="27" spans="1:17" ht="18" customHeight="1">
      <c r="A27" s="155"/>
      <c r="B27" s="164" t="s">
        <v>191</v>
      </c>
      <c r="C27" s="157"/>
      <c r="D27" s="161"/>
      <c r="E27" s="249"/>
      <c r="F27" s="162"/>
      <c r="G27" s="325"/>
      <c r="H27" s="326"/>
      <c r="I27" s="406"/>
      <c r="J27" s="406"/>
      <c r="K27" s="406"/>
      <c r="L27" s="325"/>
      <c r="M27" s="326"/>
      <c r="N27" s="403"/>
      <c r="O27" s="403"/>
      <c r="P27" s="403"/>
      <c r="Q27" s="439"/>
    </row>
    <row r="28" spans="1:17" ht="18" customHeight="1">
      <c r="A28" s="155">
        <v>19</v>
      </c>
      <c r="B28" s="156" t="s">
        <v>192</v>
      </c>
      <c r="C28" s="157">
        <v>4865037</v>
      </c>
      <c r="D28" s="161" t="s">
        <v>12</v>
      </c>
      <c r="E28" s="249" t="s">
        <v>325</v>
      </c>
      <c r="F28" s="162">
        <v>1000</v>
      </c>
      <c r="G28" s="325">
        <v>995581</v>
      </c>
      <c r="H28" s="326">
        <v>996024</v>
      </c>
      <c r="I28" s="406">
        <f>G28-H28</f>
        <v>-443</v>
      </c>
      <c r="J28" s="406">
        <f>$F28*I28</f>
        <v>-443000</v>
      </c>
      <c r="K28" s="406">
        <f>J28/1000000</f>
        <v>-0.443</v>
      </c>
      <c r="L28" s="325">
        <v>104773</v>
      </c>
      <c r="M28" s="326">
        <v>104778</v>
      </c>
      <c r="N28" s="403">
        <f>L28-M28</f>
        <v>-5</v>
      </c>
      <c r="O28" s="403">
        <f>$F28*N28</f>
        <v>-5000</v>
      </c>
      <c r="P28" s="403">
        <f>O28/1000000</f>
        <v>-0.005</v>
      </c>
      <c r="Q28" s="451"/>
    </row>
    <row r="29" spans="1:17" ht="18" customHeight="1">
      <c r="A29" s="155">
        <v>20</v>
      </c>
      <c r="B29" s="156" t="s">
        <v>193</v>
      </c>
      <c r="C29" s="157">
        <v>4865000</v>
      </c>
      <c r="D29" s="161" t="s">
        <v>12</v>
      </c>
      <c r="E29" s="249" t="s">
        <v>325</v>
      </c>
      <c r="F29" s="162">
        <v>1000</v>
      </c>
      <c r="G29" s="325">
        <v>994325</v>
      </c>
      <c r="H29" s="326">
        <v>994767</v>
      </c>
      <c r="I29" s="406">
        <f>G29-H29</f>
        <v>-442</v>
      </c>
      <c r="J29" s="406">
        <f>$F29*I29</f>
        <v>-442000</v>
      </c>
      <c r="K29" s="406">
        <f>J29/1000000</f>
        <v>-0.442</v>
      </c>
      <c r="L29" s="325">
        <v>2442</v>
      </c>
      <c r="M29" s="326">
        <v>2444</v>
      </c>
      <c r="N29" s="403">
        <f>L29-M29</f>
        <v>-2</v>
      </c>
      <c r="O29" s="403">
        <f>$F29*N29</f>
        <v>-2000</v>
      </c>
      <c r="P29" s="403">
        <f>O29/1000000</f>
        <v>-0.002</v>
      </c>
      <c r="Q29" s="814"/>
    </row>
    <row r="30" spans="1:17" ht="18" customHeight="1">
      <c r="A30" s="155">
        <v>21</v>
      </c>
      <c r="B30" s="156" t="s">
        <v>194</v>
      </c>
      <c r="C30" s="157">
        <v>4865039</v>
      </c>
      <c r="D30" s="161" t="s">
        <v>12</v>
      </c>
      <c r="E30" s="249" t="s">
        <v>325</v>
      </c>
      <c r="F30" s="162">
        <v>1000</v>
      </c>
      <c r="G30" s="325">
        <v>985065</v>
      </c>
      <c r="H30" s="326">
        <v>985319</v>
      </c>
      <c r="I30" s="406">
        <f>G30-H30</f>
        <v>-254</v>
      </c>
      <c r="J30" s="406">
        <f>$F30*I30</f>
        <v>-254000</v>
      </c>
      <c r="K30" s="406">
        <f>J30/1000000</f>
        <v>-0.254</v>
      </c>
      <c r="L30" s="325">
        <v>144889</v>
      </c>
      <c r="M30" s="326">
        <v>144885</v>
      </c>
      <c r="N30" s="403">
        <f>L30-M30</f>
        <v>4</v>
      </c>
      <c r="O30" s="403">
        <f>$F30*N30</f>
        <v>4000</v>
      </c>
      <c r="P30" s="403">
        <f>O30/1000000</f>
        <v>0.004</v>
      </c>
      <c r="Q30" s="451"/>
    </row>
    <row r="31" spans="1:17" ht="18" customHeight="1">
      <c r="A31" s="155">
        <v>22</v>
      </c>
      <c r="B31" s="159" t="s">
        <v>195</v>
      </c>
      <c r="C31" s="157">
        <v>4864885</v>
      </c>
      <c r="D31" s="161" t="s">
        <v>12</v>
      </c>
      <c r="E31" s="249" t="s">
        <v>325</v>
      </c>
      <c r="F31" s="162">
        <v>2500</v>
      </c>
      <c r="G31" s="325">
        <v>999217</v>
      </c>
      <c r="H31" s="326">
        <v>999483</v>
      </c>
      <c r="I31" s="453">
        <f>G31-H31</f>
        <v>-266</v>
      </c>
      <c r="J31" s="453">
        <f>$F31*I31</f>
        <v>-665000</v>
      </c>
      <c r="K31" s="453">
        <f>J31/1000000</f>
        <v>-0.665</v>
      </c>
      <c r="L31" s="325">
        <v>788</v>
      </c>
      <c r="M31" s="326">
        <v>789</v>
      </c>
      <c r="N31" s="267">
        <f>L31-M31</f>
        <v>-1</v>
      </c>
      <c r="O31" s="267">
        <f>$F31*N31</f>
        <v>-2500</v>
      </c>
      <c r="P31" s="267">
        <f>O31/1000000</f>
        <v>-0.0025</v>
      </c>
      <c r="Q31" s="451"/>
    </row>
    <row r="32" spans="1:17" ht="18" customHeight="1">
      <c r="A32" s="155"/>
      <c r="B32" s="164"/>
      <c r="C32" s="157"/>
      <c r="D32" s="161"/>
      <c r="E32" s="249"/>
      <c r="F32" s="162"/>
      <c r="G32" s="325"/>
      <c r="H32" s="326"/>
      <c r="I32" s="406"/>
      <c r="J32" s="406"/>
      <c r="K32" s="595">
        <f>SUM(K28:K31)</f>
        <v>-1.804</v>
      </c>
      <c r="L32" s="325"/>
      <c r="M32" s="326"/>
      <c r="N32" s="403"/>
      <c r="O32" s="403"/>
      <c r="P32" s="596">
        <f>SUM(P28:P31)</f>
        <v>-0.0055</v>
      </c>
      <c r="Q32" s="439"/>
    </row>
    <row r="33" spans="1:17" ht="18" customHeight="1">
      <c r="A33" s="155"/>
      <c r="B33" s="163" t="s">
        <v>112</v>
      </c>
      <c r="C33" s="157"/>
      <c r="D33" s="158"/>
      <c r="E33" s="249"/>
      <c r="F33" s="162"/>
      <c r="G33" s="325"/>
      <c r="H33" s="326"/>
      <c r="I33" s="406"/>
      <c r="J33" s="406"/>
      <c r="K33" s="406"/>
      <c r="L33" s="325"/>
      <c r="M33" s="326"/>
      <c r="N33" s="403"/>
      <c r="O33" s="403"/>
      <c r="P33" s="403"/>
      <c r="Q33" s="439"/>
    </row>
    <row r="34" spans="1:17" ht="18" customHeight="1">
      <c r="A34" s="155">
        <v>23</v>
      </c>
      <c r="B34" s="675" t="s">
        <v>377</v>
      </c>
      <c r="C34" s="157">
        <v>4864955</v>
      </c>
      <c r="D34" s="156" t="s">
        <v>12</v>
      </c>
      <c r="E34" s="156" t="s">
        <v>325</v>
      </c>
      <c r="F34" s="162">
        <v>1000</v>
      </c>
      <c r="G34" s="325">
        <v>996444</v>
      </c>
      <c r="H34" s="326">
        <v>996972</v>
      </c>
      <c r="I34" s="406">
        <f>G34-H34</f>
        <v>-528</v>
      </c>
      <c r="J34" s="406">
        <f>$F34*I34</f>
        <v>-528000</v>
      </c>
      <c r="K34" s="406">
        <f>J34/1000000</f>
        <v>-0.528</v>
      </c>
      <c r="L34" s="325">
        <v>2241</v>
      </c>
      <c r="M34" s="326">
        <v>2241</v>
      </c>
      <c r="N34" s="403">
        <f>L34-M34</f>
        <v>0</v>
      </c>
      <c r="O34" s="403">
        <f>$F34*N34</f>
        <v>0</v>
      </c>
      <c r="P34" s="403">
        <f>O34/1000000</f>
        <v>0</v>
      </c>
      <c r="Q34" s="673"/>
    </row>
    <row r="35" spans="1:17" ht="18">
      <c r="A35" s="155">
        <v>24</v>
      </c>
      <c r="B35" s="156" t="s">
        <v>171</v>
      </c>
      <c r="C35" s="157">
        <v>4864820</v>
      </c>
      <c r="D35" s="161" t="s">
        <v>12</v>
      </c>
      <c r="E35" s="249" t="s">
        <v>325</v>
      </c>
      <c r="F35" s="162">
        <v>160</v>
      </c>
      <c r="G35" s="325">
        <v>9174</v>
      </c>
      <c r="H35" s="326">
        <v>9566</v>
      </c>
      <c r="I35" s="406">
        <f>G35-H35</f>
        <v>-392</v>
      </c>
      <c r="J35" s="406">
        <f>$F35*I35</f>
        <v>-62720</v>
      </c>
      <c r="K35" s="406">
        <f>J35/1000000</f>
        <v>-0.06272</v>
      </c>
      <c r="L35" s="325">
        <v>26114</v>
      </c>
      <c r="M35" s="326">
        <v>26114</v>
      </c>
      <c r="N35" s="403">
        <f>L35-M35</f>
        <v>0</v>
      </c>
      <c r="O35" s="403">
        <f>$F35*N35</f>
        <v>0</v>
      </c>
      <c r="P35" s="403">
        <f>O35/1000000</f>
        <v>0</v>
      </c>
      <c r="Q35" s="436"/>
    </row>
    <row r="36" spans="1:17" ht="18" customHeight="1">
      <c r="A36" s="155">
        <v>25</v>
      </c>
      <c r="B36" s="159" t="s">
        <v>172</v>
      </c>
      <c r="C36" s="157">
        <v>4864811</v>
      </c>
      <c r="D36" s="161" t="s">
        <v>12</v>
      </c>
      <c r="E36" s="249" t="s">
        <v>325</v>
      </c>
      <c r="F36" s="162">
        <v>200</v>
      </c>
      <c r="G36" s="325">
        <v>3956</v>
      </c>
      <c r="H36" s="326">
        <v>4047</v>
      </c>
      <c r="I36" s="406">
        <f>G36-H36</f>
        <v>-91</v>
      </c>
      <c r="J36" s="406">
        <f>$F36*I36</f>
        <v>-18200</v>
      </c>
      <c r="K36" s="406">
        <f>J36/1000000</f>
        <v>-0.0182</v>
      </c>
      <c r="L36" s="325">
        <v>7633</v>
      </c>
      <c r="M36" s="326">
        <v>7633</v>
      </c>
      <c r="N36" s="403">
        <f>L36-M36</f>
        <v>0</v>
      </c>
      <c r="O36" s="403">
        <f>$F36*N36</f>
        <v>0</v>
      </c>
      <c r="P36" s="403">
        <f>O36/1000000</f>
        <v>0</v>
      </c>
      <c r="Q36" s="446"/>
    </row>
    <row r="37" spans="1:17" ht="18" customHeight="1">
      <c r="A37" s="155">
        <v>26</v>
      </c>
      <c r="B37" s="159" t="s">
        <v>385</v>
      </c>
      <c r="C37" s="157">
        <v>4864961</v>
      </c>
      <c r="D37" s="161" t="s">
        <v>12</v>
      </c>
      <c r="E37" s="249" t="s">
        <v>325</v>
      </c>
      <c r="F37" s="162">
        <v>1000</v>
      </c>
      <c r="G37" s="325">
        <v>984391</v>
      </c>
      <c r="H37" s="326">
        <v>985336</v>
      </c>
      <c r="I37" s="453">
        <f>G37-H37</f>
        <v>-945</v>
      </c>
      <c r="J37" s="453">
        <f>$F37*I37</f>
        <v>-945000</v>
      </c>
      <c r="K37" s="453">
        <f>J37/1000000</f>
        <v>-0.945</v>
      </c>
      <c r="L37" s="325">
        <v>999247</v>
      </c>
      <c r="M37" s="326">
        <v>999247</v>
      </c>
      <c r="N37" s="267">
        <f>L37-M37</f>
        <v>0</v>
      </c>
      <c r="O37" s="267">
        <f>$F37*N37</f>
        <v>0</v>
      </c>
      <c r="P37" s="267">
        <f>O37/1000000</f>
        <v>0</v>
      </c>
      <c r="Q37" s="436"/>
    </row>
    <row r="38" spans="1:17" ht="18" customHeight="1">
      <c r="A38" s="155"/>
      <c r="B38" s="164" t="s">
        <v>176</v>
      </c>
      <c r="C38" s="157"/>
      <c r="D38" s="161"/>
      <c r="E38" s="249"/>
      <c r="F38" s="162"/>
      <c r="G38" s="325"/>
      <c r="H38" s="326"/>
      <c r="I38" s="406"/>
      <c r="J38" s="406"/>
      <c r="K38" s="406"/>
      <c r="L38" s="325"/>
      <c r="M38" s="326"/>
      <c r="N38" s="403"/>
      <c r="O38" s="403"/>
      <c r="P38" s="403"/>
      <c r="Q38" s="470"/>
    </row>
    <row r="39" spans="1:17" ht="17.25" customHeight="1">
      <c r="A39" s="155">
        <v>27</v>
      </c>
      <c r="B39" s="156" t="s">
        <v>376</v>
      </c>
      <c r="C39" s="157">
        <v>4864892</v>
      </c>
      <c r="D39" s="161" t="s">
        <v>12</v>
      </c>
      <c r="E39" s="249" t="s">
        <v>325</v>
      </c>
      <c r="F39" s="162">
        <v>-500</v>
      </c>
      <c r="G39" s="325">
        <v>998665</v>
      </c>
      <c r="H39" s="326">
        <v>998671</v>
      </c>
      <c r="I39" s="406">
        <f>G39-H39</f>
        <v>-6</v>
      </c>
      <c r="J39" s="406">
        <f>$F39*I39</f>
        <v>3000</v>
      </c>
      <c r="K39" s="406">
        <f>J39/1000000</f>
        <v>0.003</v>
      </c>
      <c r="L39" s="325">
        <v>16650</v>
      </c>
      <c r="M39" s="326">
        <v>16650</v>
      </c>
      <c r="N39" s="403">
        <f>L39-M39</f>
        <v>0</v>
      </c>
      <c r="O39" s="403">
        <f>$F39*N39</f>
        <v>0</v>
      </c>
      <c r="P39" s="403">
        <f>O39/1000000</f>
        <v>0</v>
      </c>
      <c r="Q39" s="470"/>
    </row>
    <row r="40" spans="1:17" ht="17.25" customHeight="1">
      <c r="A40" s="155">
        <v>28</v>
      </c>
      <c r="B40" s="156" t="s">
        <v>379</v>
      </c>
      <c r="C40" s="157">
        <v>4865048</v>
      </c>
      <c r="D40" s="161" t="s">
        <v>12</v>
      </c>
      <c r="E40" s="249" t="s">
        <v>325</v>
      </c>
      <c r="F40" s="160">
        <v>-250</v>
      </c>
      <c r="G40" s="325">
        <v>999855</v>
      </c>
      <c r="H40" s="326">
        <v>999855</v>
      </c>
      <c r="I40" s="453">
        <f>G40-H40</f>
        <v>0</v>
      </c>
      <c r="J40" s="453">
        <f>$F40*I40</f>
        <v>0</v>
      </c>
      <c r="K40" s="453">
        <f>J40/1000000</f>
        <v>0</v>
      </c>
      <c r="L40" s="325">
        <v>999413</v>
      </c>
      <c r="M40" s="326">
        <v>999413</v>
      </c>
      <c r="N40" s="267">
        <f>L40-M40</f>
        <v>0</v>
      </c>
      <c r="O40" s="267">
        <f>$F40*N40</f>
        <v>0</v>
      </c>
      <c r="P40" s="267">
        <f>O40/1000000</f>
        <v>0</v>
      </c>
      <c r="Q40" s="470"/>
    </row>
    <row r="41" spans="1:17" ht="17.25" customHeight="1">
      <c r="A41" s="155">
        <v>29</v>
      </c>
      <c r="B41" s="156" t="s">
        <v>112</v>
      </c>
      <c r="C41" s="157">
        <v>4902508</v>
      </c>
      <c r="D41" s="161" t="s">
        <v>12</v>
      </c>
      <c r="E41" s="249" t="s">
        <v>325</v>
      </c>
      <c r="F41" s="157">
        <v>-833.33</v>
      </c>
      <c r="G41" s="325">
        <v>999906</v>
      </c>
      <c r="H41" s="326">
        <v>999906</v>
      </c>
      <c r="I41" s="406">
        <f>G41-H41</f>
        <v>0</v>
      </c>
      <c r="J41" s="406">
        <f>$F41*I41</f>
        <v>0</v>
      </c>
      <c r="K41" s="406">
        <f>J41/1000000</f>
        <v>0</v>
      </c>
      <c r="L41" s="325">
        <v>999569</v>
      </c>
      <c r="M41" s="326">
        <v>999569</v>
      </c>
      <c r="N41" s="403">
        <f>L41-M41</f>
        <v>0</v>
      </c>
      <c r="O41" s="403">
        <f>$F41*N41</f>
        <v>0</v>
      </c>
      <c r="P41" s="403">
        <f>O41/1000000</f>
        <v>0</v>
      </c>
      <c r="Q41" s="470"/>
    </row>
    <row r="42" spans="1:17" ht="16.5" customHeight="1" thickBot="1">
      <c r="A42" s="155"/>
      <c r="B42" s="431"/>
      <c r="C42" s="431"/>
      <c r="D42" s="431"/>
      <c r="E42" s="431"/>
      <c r="F42" s="170"/>
      <c r="G42" s="171"/>
      <c r="H42" s="431"/>
      <c r="I42" s="431"/>
      <c r="J42" s="431"/>
      <c r="K42" s="170"/>
      <c r="L42" s="171"/>
      <c r="M42" s="431"/>
      <c r="N42" s="431"/>
      <c r="O42" s="431"/>
      <c r="P42" s="170"/>
      <c r="Q42" s="171"/>
    </row>
    <row r="43" spans="1:17" ht="18" customHeight="1" thickTop="1">
      <c r="A43" s="154"/>
      <c r="B43" s="156"/>
      <c r="C43" s="157"/>
      <c r="D43" s="158"/>
      <c r="E43" s="249"/>
      <c r="F43" s="157"/>
      <c r="G43" s="157"/>
      <c r="H43" s="381"/>
      <c r="I43" s="381"/>
      <c r="J43" s="381"/>
      <c r="K43" s="381"/>
      <c r="L43" s="485"/>
      <c r="M43" s="381"/>
      <c r="N43" s="381"/>
      <c r="O43" s="381"/>
      <c r="P43" s="381"/>
      <c r="Q43" s="447"/>
    </row>
    <row r="44" spans="1:17" ht="21" customHeight="1" thickBot="1">
      <c r="A44" s="174"/>
      <c r="B44" s="383"/>
      <c r="C44" s="168"/>
      <c r="D44" s="169"/>
      <c r="E44" s="167"/>
      <c r="F44" s="168"/>
      <c r="G44" s="168"/>
      <c r="H44" s="486"/>
      <c r="I44" s="486"/>
      <c r="J44" s="486"/>
      <c r="K44" s="486"/>
      <c r="L44" s="486"/>
      <c r="M44" s="486"/>
      <c r="N44" s="486"/>
      <c r="O44" s="486"/>
      <c r="P44" s="486"/>
      <c r="Q44" s="487" t="str">
        <f>NDPL!Q1</f>
        <v>MARCH-2020</v>
      </c>
    </row>
    <row r="45" spans="1:17" ht="21.75" customHeight="1" thickTop="1">
      <c r="A45" s="152"/>
      <c r="B45" s="386" t="s">
        <v>327</v>
      </c>
      <c r="C45" s="157"/>
      <c r="D45" s="158"/>
      <c r="E45" s="249"/>
      <c r="F45" s="157"/>
      <c r="G45" s="387"/>
      <c r="H45" s="381"/>
      <c r="I45" s="381"/>
      <c r="J45" s="381"/>
      <c r="K45" s="381"/>
      <c r="L45" s="387"/>
      <c r="M45" s="381"/>
      <c r="N45" s="381"/>
      <c r="O45" s="381"/>
      <c r="P45" s="488"/>
      <c r="Q45" s="489"/>
    </row>
    <row r="46" spans="1:17" ht="21" customHeight="1">
      <c r="A46" s="155"/>
      <c r="B46" s="430" t="s">
        <v>369</v>
      </c>
      <c r="C46" s="157"/>
      <c r="D46" s="158"/>
      <c r="E46" s="249"/>
      <c r="F46" s="157"/>
      <c r="G46" s="102"/>
      <c r="H46" s="381"/>
      <c r="I46" s="381"/>
      <c r="J46" s="381"/>
      <c r="K46" s="381"/>
      <c r="L46" s="102"/>
      <c r="M46" s="381"/>
      <c r="N46" s="381"/>
      <c r="O46" s="381"/>
      <c r="P46" s="381"/>
      <c r="Q46" s="490"/>
    </row>
    <row r="47" spans="1:17" ht="18">
      <c r="A47" s="155">
        <v>30</v>
      </c>
      <c r="B47" s="156" t="s">
        <v>370</v>
      </c>
      <c r="C47" s="157">
        <v>4864910</v>
      </c>
      <c r="D47" s="161" t="s">
        <v>12</v>
      </c>
      <c r="E47" s="249" t="s">
        <v>325</v>
      </c>
      <c r="F47" s="157">
        <v>-1000</v>
      </c>
      <c r="G47" s="325">
        <v>996611</v>
      </c>
      <c r="H47" s="326">
        <v>996771</v>
      </c>
      <c r="I47" s="403">
        <f>G47-H47</f>
        <v>-160</v>
      </c>
      <c r="J47" s="403">
        <f>$F47*I47</f>
        <v>160000</v>
      </c>
      <c r="K47" s="403">
        <f>J47/1000000</f>
        <v>0.16</v>
      </c>
      <c r="L47" s="325">
        <v>990250</v>
      </c>
      <c r="M47" s="326">
        <v>990250</v>
      </c>
      <c r="N47" s="403">
        <f>L47-M47</f>
        <v>0</v>
      </c>
      <c r="O47" s="403">
        <f>$F47*N47</f>
        <v>0</v>
      </c>
      <c r="P47" s="403">
        <f>O47/1000000</f>
        <v>0</v>
      </c>
      <c r="Q47" s="491"/>
    </row>
    <row r="48" spans="1:17" ht="18">
      <c r="A48" s="155">
        <v>31</v>
      </c>
      <c r="B48" s="156" t="s">
        <v>381</v>
      </c>
      <c r="C48" s="157">
        <v>4864940</v>
      </c>
      <c r="D48" s="161" t="s">
        <v>12</v>
      </c>
      <c r="E48" s="249" t="s">
        <v>325</v>
      </c>
      <c r="F48" s="157">
        <v>-1000</v>
      </c>
      <c r="G48" s="325">
        <v>998001</v>
      </c>
      <c r="H48" s="326">
        <v>998184</v>
      </c>
      <c r="I48" s="273">
        <f>G48-H48</f>
        <v>-183</v>
      </c>
      <c r="J48" s="273">
        <f>$F48*I48</f>
        <v>183000</v>
      </c>
      <c r="K48" s="273">
        <f>J48/1000000</f>
        <v>0.183</v>
      </c>
      <c r="L48" s="325">
        <v>995996</v>
      </c>
      <c r="M48" s="326">
        <v>995996</v>
      </c>
      <c r="N48" s="273">
        <f>L48-M48</f>
        <v>0</v>
      </c>
      <c r="O48" s="273">
        <f>$F48*N48</f>
        <v>0</v>
      </c>
      <c r="P48" s="273">
        <f>O48/1000000</f>
        <v>0</v>
      </c>
      <c r="Q48" s="491"/>
    </row>
    <row r="49" spans="1:17" ht="18">
      <c r="A49" s="155"/>
      <c r="B49" s="430" t="s">
        <v>373</v>
      </c>
      <c r="C49" s="157"/>
      <c r="D49" s="161"/>
      <c r="E49" s="249"/>
      <c r="F49" s="157"/>
      <c r="G49" s="325"/>
      <c r="H49" s="326"/>
      <c r="I49" s="403"/>
      <c r="J49" s="403"/>
      <c r="K49" s="403"/>
      <c r="L49" s="325"/>
      <c r="M49" s="326"/>
      <c r="N49" s="403"/>
      <c r="O49" s="403"/>
      <c r="P49" s="403"/>
      <c r="Q49" s="491"/>
    </row>
    <row r="50" spans="1:17" ht="18">
      <c r="A50" s="155">
        <v>32</v>
      </c>
      <c r="B50" s="156" t="s">
        <v>370</v>
      </c>
      <c r="C50" s="157">
        <v>4864891</v>
      </c>
      <c r="D50" s="161" t="s">
        <v>12</v>
      </c>
      <c r="E50" s="249" t="s">
        <v>325</v>
      </c>
      <c r="F50" s="157">
        <v>-2000</v>
      </c>
      <c r="G50" s="325">
        <v>997506</v>
      </c>
      <c r="H50" s="326">
        <v>997472</v>
      </c>
      <c r="I50" s="403">
        <f>G50-H50</f>
        <v>34</v>
      </c>
      <c r="J50" s="403">
        <f>$F50*I50</f>
        <v>-68000</v>
      </c>
      <c r="K50" s="403">
        <f>J50/1000000</f>
        <v>-0.068</v>
      </c>
      <c r="L50" s="325">
        <v>996928</v>
      </c>
      <c r="M50" s="326">
        <v>996928</v>
      </c>
      <c r="N50" s="403">
        <f>L50-M50</f>
        <v>0</v>
      </c>
      <c r="O50" s="403">
        <f>$F50*N50</f>
        <v>0</v>
      </c>
      <c r="P50" s="403">
        <f>O50/1000000</f>
        <v>0</v>
      </c>
      <c r="Q50" s="491"/>
    </row>
    <row r="51" spans="1:17" ht="18">
      <c r="A51" s="155">
        <v>33</v>
      </c>
      <c r="B51" s="156" t="s">
        <v>381</v>
      </c>
      <c r="C51" s="157">
        <v>4864912</v>
      </c>
      <c r="D51" s="161" t="s">
        <v>12</v>
      </c>
      <c r="E51" s="249" t="s">
        <v>325</v>
      </c>
      <c r="F51" s="157">
        <v>-1000</v>
      </c>
      <c r="G51" s="325">
        <v>999015</v>
      </c>
      <c r="H51" s="326">
        <v>998968</v>
      </c>
      <c r="I51" s="403">
        <f>G51-H51</f>
        <v>47</v>
      </c>
      <c r="J51" s="403">
        <f>$F51*I51</f>
        <v>-47000</v>
      </c>
      <c r="K51" s="403">
        <f>J51/1000000</f>
        <v>-0.047</v>
      </c>
      <c r="L51" s="325">
        <v>996231</v>
      </c>
      <c r="M51" s="326">
        <v>996231</v>
      </c>
      <c r="N51" s="403">
        <f>L51-M51</f>
        <v>0</v>
      </c>
      <c r="O51" s="403">
        <f>$F51*N51</f>
        <v>0</v>
      </c>
      <c r="P51" s="403">
        <f>O51/1000000</f>
        <v>0</v>
      </c>
      <c r="Q51" s="491"/>
    </row>
    <row r="52" spans="1:17" ht="18" customHeight="1">
      <c r="A52" s="155"/>
      <c r="B52" s="163" t="s">
        <v>177</v>
      </c>
      <c r="C52" s="157"/>
      <c r="D52" s="158"/>
      <c r="E52" s="249"/>
      <c r="F52" s="162"/>
      <c r="G52" s="325"/>
      <c r="H52" s="326"/>
      <c r="I52" s="381"/>
      <c r="J52" s="381"/>
      <c r="K52" s="381"/>
      <c r="L52" s="325"/>
      <c r="M52" s="326"/>
      <c r="N52" s="381"/>
      <c r="O52" s="381"/>
      <c r="P52" s="381"/>
      <c r="Q52" s="439"/>
    </row>
    <row r="53" spans="1:17" ht="18">
      <c r="A53" s="155">
        <v>34</v>
      </c>
      <c r="B53" s="312" t="s">
        <v>464</v>
      </c>
      <c r="C53" s="312">
        <v>4864850</v>
      </c>
      <c r="D53" s="161" t="s">
        <v>12</v>
      </c>
      <c r="E53" s="249" t="s">
        <v>325</v>
      </c>
      <c r="F53" s="162">
        <v>625</v>
      </c>
      <c r="G53" s="325">
        <v>0</v>
      </c>
      <c r="H53" s="326">
        <v>0</v>
      </c>
      <c r="I53" s="403">
        <f>G53-H53</f>
        <v>0</v>
      </c>
      <c r="J53" s="403">
        <f>$F53*I53</f>
        <v>0</v>
      </c>
      <c r="K53" s="403">
        <f>J53/1000000</f>
        <v>0</v>
      </c>
      <c r="L53" s="325">
        <v>1249</v>
      </c>
      <c r="M53" s="326">
        <v>1249</v>
      </c>
      <c r="N53" s="403">
        <f>L53-M53</f>
        <v>0</v>
      </c>
      <c r="O53" s="403">
        <f>$F53*N53</f>
        <v>0</v>
      </c>
      <c r="P53" s="403">
        <f>O53/1000000</f>
        <v>0</v>
      </c>
      <c r="Q53" s="439"/>
    </row>
    <row r="54" spans="1:17" ht="18" customHeight="1">
      <c r="A54" s="155"/>
      <c r="B54" s="163" t="s">
        <v>178</v>
      </c>
      <c r="C54" s="157"/>
      <c r="D54" s="161"/>
      <c r="E54" s="249"/>
      <c r="F54" s="162"/>
      <c r="G54" s="325"/>
      <c r="H54" s="326"/>
      <c r="I54" s="403"/>
      <c r="J54" s="403"/>
      <c r="K54" s="403"/>
      <c r="L54" s="325"/>
      <c r="M54" s="326"/>
      <c r="N54" s="403"/>
      <c r="O54" s="403"/>
      <c r="P54" s="403"/>
      <c r="Q54" s="439"/>
    </row>
    <row r="55" spans="1:17" ht="18" customHeight="1">
      <c r="A55" s="155">
        <v>35</v>
      </c>
      <c r="B55" s="156" t="s">
        <v>166</v>
      </c>
      <c r="C55" s="157">
        <v>4902554</v>
      </c>
      <c r="D55" s="161" t="s">
        <v>12</v>
      </c>
      <c r="E55" s="249" t="s">
        <v>325</v>
      </c>
      <c r="F55" s="162">
        <v>75</v>
      </c>
      <c r="G55" s="325">
        <v>556</v>
      </c>
      <c r="H55" s="326">
        <v>13</v>
      </c>
      <c r="I55" s="403">
        <f>G55-H55</f>
        <v>543</v>
      </c>
      <c r="J55" s="403">
        <f>$F55*I55</f>
        <v>40725</v>
      </c>
      <c r="K55" s="403">
        <f>J55/1000000</f>
        <v>0.040725</v>
      </c>
      <c r="L55" s="325">
        <v>2</v>
      </c>
      <c r="M55" s="326">
        <v>0</v>
      </c>
      <c r="N55" s="403">
        <f>L55-M55</f>
        <v>2</v>
      </c>
      <c r="O55" s="403">
        <f>$F55*N55</f>
        <v>150</v>
      </c>
      <c r="P55" s="403">
        <f>O55/1000000</f>
        <v>0.00015</v>
      </c>
      <c r="Q55" s="451"/>
    </row>
    <row r="56" spans="1:17" ht="18" customHeight="1">
      <c r="A56" s="155"/>
      <c r="B56" s="163" t="s">
        <v>160</v>
      </c>
      <c r="C56" s="157"/>
      <c r="D56" s="161"/>
      <c r="E56" s="249"/>
      <c r="F56" s="162"/>
      <c r="G56" s="325"/>
      <c r="H56" s="326"/>
      <c r="I56" s="403"/>
      <c r="J56" s="403"/>
      <c r="K56" s="403"/>
      <c r="L56" s="325"/>
      <c r="M56" s="326"/>
      <c r="N56" s="403"/>
      <c r="O56" s="403"/>
      <c r="P56" s="403"/>
      <c r="Q56" s="439"/>
    </row>
    <row r="57" spans="1:17" ht="18" customHeight="1">
      <c r="A57" s="155">
        <v>36</v>
      </c>
      <c r="B57" s="156" t="s">
        <v>173</v>
      </c>
      <c r="C57" s="157">
        <v>4865093</v>
      </c>
      <c r="D57" s="161" t="s">
        <v>12</v>
      </c>
      <c r="E57" s="249" t="s">
        <v>325</v>
      </c>
      <c r="F57" s="162">
        <v>100</v>
      </c>
      <c r="G57" s="325">
        <v>102334</v>
      </c>
      <c r="H57" s="326">
        <v>102264</v>
      </c>
      <c r="I57" s="403">
        <f>G57-H57</f>
        <v>70</v>
      </c>
      <c r="J57" s="403">
        <f>$F57*I57</f>
        <v>7000</v>
      </c>
      <c r="K57" s="403">
        <f>J57/1000000</f>
        <v>0.007</v>
      </c>
      <c r="L57" s="325">
        <v>75517</v>
      </c>
      <c r="M57" s="326">
        <v>75517</v>
      </c>
      <c r="N57" s="403">
        <f>L57-M57</f>
        <v>0</v>
      </c>
      <c r="O57" s="403">
        <f>$F57*N57</f>
        <v>0</v>
      </c>
      <c r="P57" s="403">
        <f>O57/1000000</f>
        <v>0</v>
      </c>
      <c r="Q57" s="439"/>
    </row>
    <row r="58" spans="1:17" ht="19.5" customHeight="1">
      <c r="A58" s="155">
        <v>37</v>
      </c>
      <c r="B58" s="159" t="s">
        <v>174</v>
      </c>
      <c r="C58" s="157">
        <v>4902544</v>
      </c>
      <c r="D58" s="161" t="s">
        <v>12</v>
      </c>
      <c r="E58" s="249" t="s">
        <v>325</v>
      </c>
      <c r="F58" s="162">
        <v>100</v>
      </c>
      <c r="G58" s="325">
        <v>4066</v>
      </c>
      <c r="H58" s="326">
        <v>4358</v>
      </c>
      <c r="I58" s="403">
        <f>G58-H58</f>
        <v>-292</v>
      </c>
      <c r="J58" s="403">
        <f>$F58*I58</f>
        <v>-29200</v>
      </c>
      <c r="K58" s="403">
        <f>J58/1000000</f>
        <v>-0.0292</v>
      </c>
      <c r="L58" s="325">
        <v>1182</v>
      </c>
      <c r="M58" s="326">
        <v>1182</v>
      </c>
      <c r="N58" s="403">
        <f>L58-M58</f>
        <v>0</v>
      </c>
      <c r="O58" s="403">
        <f>$F58*N58</f>
        <v>0</v>
      </c>
      <c r="P58" s="403">
        <f>O58/1000000</f>
        <v>0</v>
      </c>
      <c r="Q58" s="439"/>
    </row>
    <row r="59" spans="1:17" ht="22.5" customHeight="1">
      <c r="A59" s="155">
        <v>38</v>
      </c>
      <c r="B59" s="165" t="s">
        <v>196</v>
      </c>
      <c r="C59" s="157">
        <v>5269199</v>
      </c>
      <c r="D59" s="161" t="s">
        <v>12</v>
      </c>
      <c r="E59" s="249" t="s">
        <v>325</v>
      </c>
      <c r="F59" s="162">
        <v>100</v>
      </c>
      <c r="G59" s="325">
        <v>18267</v>
      </c>
      <c r="H59" s="326">
        <v>23324</v>
      </c>
      <c r="I59" s="406">
        <f>G59-H59</f>
        <v>-5057</v>
      </c>
      <c r="J59" s="406">
        <f>$F59*I59</f>
        <v>-505700</v>
      </c>
      <c r="K59" s="406">
        <f>J59/1000000</f>
        <v>-0.5057</v>
      </c>
      <c r="L59" s="325">
        <v>70288</v>
      </c>
      <c r="M59" s="326">
        <v>70288</v>
      </c>
      <c r="N59" s="406">
        <f>L59-M59</f>
        <v>0</v>
      </c>
      <c r="O59" s="406">
        <f>$F59*N59</f>
        <v>0</v>
      </c>
      <c r="P59" s="406">
        <f>O59/1000000</f>
        <v>0</v>
      </c>
      <c r="Q59" s="597"/>
    </row>
    <row r="60" spans="1:17" ht="19.5" customHeight="1">
      <c r="A60" s="155"/>
      <c r="B60" s="163" t="s">
        <v>166</v>
      </c>
      <c r="C60" s="157"/>
      <c r="D60" s="161"/>
      <c r="E60" s="158"/>
      <c r="F60" s="162"/>
      <c r="G60" s="325"/>
      <c r="H60" s="326"/>
      <c r="I60" s="403"/>
      <c r="J60" s="403"/>
      <c r="K60" s="403"/>
      <c r="L60" s="325"/>
      <c r="M60" s="326"/>
      <c r="N60" s="403"/>
      <c r="O60" s="403"/>
      <c r="P60" s="403"/>
      <c r="Q60" s="439"/>
    </row>
    <row r="61" spans="1:17" ht="15.75" thickBot="1">
      <c r="A61" s="166">
        <v>39</v>
      </c>
      <c r="B61" s="431" t="s">
        <v>167</v>
      </c>
      <c r="C61" s="168">
        <v>4865151</v>
      </c>
      <c r="D61" s="757" t="s">
        <v>12</v>
      </c>
      <c r="E61" s="169" t="s">
        <v>13</v>
      </c>
      <c r="F61" s="174">
        <v>100</v>
      </c>
      <c r="G61" s="437">
        <v>21873</v>
      </c>
      <c r="H61" s="438">
        <v>22035</v>
      </c>
      <c r="I61" s="174">
        <f>G61-H61</f>
        <v>-162</v>
      </c>
      <c r="J61" s="174">
        <f>$F61*I61</f>
        <v>-16200</v>
      </c>
      <c r="K61" s="174">
        <f>J61/1000000</f>
        <v>-0.0162</v>
      </c>
      <c r="L61" s="437">
        <v>4890</v>
      </c>
      <c r="M61" s="438">
        <v>4890</v>
      </c>
      <c r="N61" s="174">
        <f>L61-M61</f>
        <v>0</v>
      </c>
      <c r="O61" s="174">
        <f>$F61*N61</f>
        <v>0</v>
      </c>
      <c r="P61" s="174">
        <f>O61/1000000</f>
        <v>0</v>
      </c>
      <c r="Q61" s="758"/>
    </row>
    <row r="62" spans="1:23" s="472" customFormat="1" ht="15.75" customHeight="1" thickBot="1" thickTop="1">
      <c r="A62" s="166"/>
      <c r="B62" s="431"/>
      <c r="C62" s="475"/>
      <c r="D62" s="475"/>
      <c r="E62" s="475"/>
      <c r="F62" s="475"/>
      <c r="G62" s="475"/>
      <c r="H62" s="475"/>
      <c r="I62" s="475"/>
      <c r="J62" s="475"/>
      <c r="K62" s="475"/>
      <c r="L62" s="475"/>
      <c r="M62" s="475"/>
      <c r="N62" s="475"/>
      <c r="O62" s="475"/>
      <c r="P62" s="475"/>
      <c r="Q62" s="475"/>
      <c r="R62" s="251"/>
      <c r="S62" s="251"/>
      <c r="T62" s="251"/>
      <c r="U62" s="475"/>
      <c r="V62" s="475"/>
      <c r="W62" s="475"/>
    </row>
    <row r="63" spans="1:20" ht="15.75" customHeight="1" thickTop="1">
      <c r="A63" s="492"/>
      <c r="B63" s="492"/>
      <c r="C63" s="492"/>
      <c r="D63" s="492"/>
      <c r="E63" s="492"/>
      <c r="F63" s="492"/>
      <c r="G63" s="492"/>
      <c r="H63" s="492"/>
      <c r="I63" s="492"/>
      <c r="J63" s="492"/>
      <c r="K63" s="492"/>
      <c r="L63" s="492"/>
      <c r="M63" s="492"/>
      <c r="N63" s="492"/>
      <c r="O63" s="492"/>
      <c r="P63" s="492"/>
      <c r="Q63" s="89"/>
      <c r="R63" s="89"/>
      <c r="S63" s="89"/>
      <c r="T63" s="89"/>
    </row>
    <row r="64" spans="1:20" ht="24" thickBot="1">
      <c r="A64" s="379" t="s">
        <v>343</v>
      </c>
      <c r="G64" s="472"/>
      <c r="H64" s="472"/>
      <c r="I64" s="45" t="s">
        <v>374</v>
      </c>
      <c r="J64" s="472"/>
      <c r="K64" s="472"/>
      <c r="L64" s="472"/>
      <c r="M64" s="472"/>
      <c r="N64" s="45" t="s">
        <v>375</v>
      </c>
      <c r="O64" s="472"/>
      <c r="P64" s="472"/>
      <c r="R64" s="89"/>
      <c r="S64" s="89"/>
      <c r="T64" s="89"/>
    </row>
    <row r="65" spans="1:20" ht="39.75" thickBot="1" thickTop="1">
      <c r="A65" s="493" t="s">
        <v>8</v>
      </c>
      <c r="B65" s="494" t="s">
        <v>9</v>
      </c>
      <c r="C65" s="495" t="s">
        <v>1</v>
      </c>
      <c r="D65" s="495" t="s">
        <v>2</v>
      </c>
      <c r="E65" s="495" t="s">
        <v>3</v>
      </c>
      <c r="F65" s="495" t="s">
        <v>10</v>
      </c>
      <c r="G65" s="493" t="str">
        <f>G5</f>
        <v>FINAL READING 31/03/2020</v>
      </c>
      <c r="H65" s="495" t="str">
        <f>H5</f>
        <v>INTIAL READING 01/03/2020</v>
      </c>
      <c r="I65" s="495" t="s">
        <v>4</v>
      </c>
      <c r="J65" s="495" t="s">
        <v>5</v>
      </c>
      <c r="K65" s="495" t="s">
        <v>6</v>
      </c>
      <c r="L65" s="493" t="str">
        <f>G65</f>
        <v>FINAL READING 31/03/2020</v>
      </c>
      <c r="M65" s="495" t="str">
        <f>H65</f>
        <v>INTIAL READING 01/03/2020</v>
      </c>
      <c r="N65" s="495" t="s">
        <v>4</v>
      </c>
      <c r="O65" s="495" t="s">
        <v>5</v>
      </c>
      <c r="P65" s="495" t="s">
        <v>6</v>
      </c>
      <c r="Q65" s="496" t="s">
        <v>288</v>
      </c>
      <c r="R65" s="89"/>
      <c r="S65" s="89"/>
      <c r="T65" s="89"/>
    </row>
    <row r="66" spans="1:20" ht="15.75" customHeight="1" thickTop="1">
      <c r="A66" s="497"/>
      <c r="B66" s="430" t="s">
        <v>369</v>
      </c>
      <c r="C66" s="498"/>
      <c r="D66" s="498"/>
      <c r="E66" s="498"/>
      <c r="F66" s="499"/>
      <c r="G66" s="498"/>
      <c r="H66" s="498"/>
      <c r="I66" s="498"/>
      <c r="J66" s="498"/>
      <c r="K66" s="499"/>
      <c r="L66" s="498"/>
      <c r="M66" s="498"/>
      <c r="N66" s="498"/>
      <c r="O66" s="498"/>
      <c r="P66" s="498"/>
      <c r="Q66" s="500"/>
      <c r="R66" s="89"/>
      <c r="S66" s="89"/>
      <c r="T66" s="89"/>
    </row>
    <row r="67" spans="1:20" ht="15.75" customHeight="1">
      <c r="A67" s="155">
        <v>1</v>
      </c>
      <c r="B67" s="156" t="s">
        <v>415</v>
      </c>
      <c r="C67" s="157">
        <v>5295127</v>
      </c>
      <c r="D67" s="332" t="s">
        <v>12</v>
      </c>
      <c r="E67" s="312" t="s">
        <v>325</v>
      </c>
      <c r="F67" s="162">
        <v>-100</v>
      </c>
      <c r="G67" s="325">
        <v>434034</v>
      </c>
      <c r="H67" s="326">
        <v>424015</v>
      </c>
      <c r="I67" s="326">
        <f>G67-H67</f>
        <v>10019</v>
      </c>
      <c r="J67" s="326">
        <f>$F67*I67</f>
        <v>-1001900</v>
      </c>
      <c r="K67" s="326">
        <f>J67/1000000</f>
        <v>-1.0019</v>
      </c>
      <c r="L67" s="325">
        <v>84604</v>
      </c>
      <c r="M67" s="326">
        <v>84604</v>
      </c>
      <c r="N67" s="267">
        <f>L67-M67</f>
        <v>0</v>
      </c>
      <c r="O67" s="267">
        <f>$F67*N67</f>
        <v>0</v>
      </c>
      <c r="P67" s="267">
        <f>O67/1000000</f>
        <v>0</v>
      </c>
      <c r="Q67" s="451"/>
      <c r="R67" s="89"/>
      <c r="S67" s="89"/>
      <c r="T67" s="89"/>
    </row>
    <row r="68" spans="1:20" ht="15.75" customHeight="1">
      <c r="A68" s="155"/>
      <c r="B68" s="156"/>
      <c r="C68" s="157"/>
      <c r="D68" s="332"/>
      <c r="E68" s="312"/>
      <c r="F68" s="162">
        <v>-100</v>
      </c>
      <c r="G68" s="325">
        <v>423087</v>
      </c>
      <c r="H68" s="326">
        <v>422551</v>
      </c>
      <c r="I68" s="326">
        <f>G68-H68</f>
        <v>536</v>
      </c>
      <c r="J68" s="326">
        <f>$F68*I68</f>
        <v>-53600</v>
      </c>
      <c r="K68" s="326">
        <f>J68/1000000</f>
        <v>-0.0536</v>
      </c>
      <c r="L68" s="325"/>
      <c r="M68" s="326"/>
      <c r="N68" s="267"/>
      <c r="O68" s="267"/>
      <c r="P68" s="267"/>
      <c r="Q68" s="451"/>
      <c r="R68" s="89"/>
      <c r="S68" s="89"/>
      <c r="T68" s="89"/>
    </row>
    <row r="69" spans="1:20" ht="15.75" customHeight="1">
      <c r="A69" s="155">
        <v>2</v>
      </c>
      <c r="B69" s="156" t="s">
        <v>418</v>
      </c>
      <c r="C69" s="157">
        <v>5128400</v>
      </c>
      <c r="D69" s="332" t="s">
        <v>12</v>
      </c>
      <c r="E69" s="312" t="s">
        <v>325</v>
      </c>
      <c r="F69" s="162">
        <v>-1000</v>
      </c>
      <c r="G69" s="325">
        <v>4392</v>
      </c>
      <c r="H69" s="326">
        <v>4903</v>
      </c>
      <c r="I69" s="267">
        <f>G69-H69</f>
        <v>-511</v>
      </c>
      <c r="J69" s="267">
        <f>$F69*I69</f>
        <v>511000</v>
      </c>
      <c r="K69" s="267">
        <f>J69/1000000</f>
        <v>0.511</v>
      </c>
      <c r="L69" s="325">
        <v>1888</v>
      </c>
      <c r="M69" s="326">
        <v>1888</v>
      </c>
      <c r="N69" s="267">
        <f>L69-M69</f>
        <v>0</v>
      </c>
      <c r="O69" s="267">
        <f>$F69*N69</f>
        <v>0</v>
      </c>
      <c r="P69" s="267">
        <f>O69/1000000</f>
        <v>0</v>
      </c>
      <c r="Q69" s="451"/>
      <c r="R69" s="89"/>
      <c r="S69" s="89"/>
      <c r="T69" s="89"/>
    </row>
    <row r="70" spans="1:20" ht="15.75" customHeight="1">
      <c r="A70" s="501"/>
      <c r="B70" s="302" t="s">
        <v>340</v>
      </c>
      <c r="C70" s="320"/>
      <c r="D70" s="332"/>
      <c r="E70" s="312"/>
      <c r="F70" s="162"/>
      <c r="G70" s="325"/>
      <c r="H70" s="326"/>
      <c r="I70" s="159"/>
      <c r="J70" s="159"/>
      <c r="K70" s="159"/>
      <c r="L70" s="325"/>
      <c r="M70" s="326"/>
      <c r="N70" s="159"/>
      <c r="O70" s="159"/>
      <c r="P70" s="159"/>
      <c r="Q70" s="451"/>
      <c r="R70" s="89"/>
      <c r="S70" s="89"/>
      <c r="T70" s="89"/>
    </row>
    <row r="71" spans="1:20" ht="15.75" customHeight="1">
      <c r="A71" s="155">
        <v>3</v>
      </c>
      <c r="B71" s="156" t="s">
        <v>341</v>
      </c>
      <c r="C71" s="157">
        <v>4902555</v>
      </c>
      <c r="D71" s="332" t="s">
        <v>12</v>
      </c>
      <c r="E71" s="312" t="s">
        <v>325</v>
      </c>
      <c r="F71" s="162">
        <v>-75</v>
      </c>
      <c r="G71" s="325">
        <v>10809</v>
      </c>
      <c r="H71" s="326">
        <v>10812</v>
      </c>
      <c r="I71" s="267">
        <f>G71-H71</f>
        <v>-3</v>
      </c>
      <c r="J71" s="267">
        <f>$F71*I71</f>
        <v>225</v>
      </c>
      <c r="K71" s="267">
        <f>J71/1000000</f>
        <v>0.000225</v>
      </c>
      <c r="L71" s="325">
        <v>21986</v>
      </c>
      <c r="M71" s="326">
        <v>21988</v>
      </c>
      <c r="N71" s="267">
        <f>L71-M71</f>
        <v>-2</v>
      </c>
      <c r="O71" s="267">
        <f>$F71*N71</f>
        <v>150</v>
      </c>
      <c r="P71" s="267">
        <f>O71/1000000</f>
        <v>0.00015</v>
      </c>
      <c r="Q71" s="451"/>
      <c r="R71" s="89"/>
      <c r="S71" s="89"/>
      <c r="T71" s="89"/>
    </row>
    <row r="72" spans="1:23" s="472" customFormat="1" ht="15.75" customHeight="1" thickBot="1">
      <c r="A72" s="166">
        <v>4</v>
      </c>
      <c r="B72" s="431" t="s">
        <v>342</v>
      </c>
      <c r="C72" s="168">
        <v>4902581</v>
      </c>
      <c r="D72" s="757" t="s">
        <v>12</v>
      </c>
      <c r="E72" s="169" t="s">
        <v>325</v>
      </c>
      <c r="F72" s="174">
        <v>-100</v>
      </c>
      <c r="G72" s="437">
        <v>5309</v>
      </c>
      <c r="H72" s="438">
        <v>5305</v>
      </c>
      <c r="I72" s="174">
        <f>G72-H72</f>
        <v>4</v>
      </c>
      <c r="J72" s="174">
        <f>$F72*I72</f>
        <v>-400</v>
      </c>
      <c r="K72" s="174">
        <f>J72/1000000</f>
        <v>-0.0004</v>
      </c>
      <c r="L72" s="437">
        <v>13969</v>
      </c>
      <c r="M72" s="438">
        <v>13962</v>
      </c>
      <c r="N72" s="174">
        <f>L72-M72</f>
        <v>7</v>
      </c>
      <c r="O72" s="174">
        <f>$F72*N72</f>
        <v>-700</v>
      </c>
      <c r="P72" s="174">
        <f>O72/1000000</f>
        <v>-0.0007</v>
      </c>
      <c r="Q72" s="758"/>
      <c r="R72" s="251"/>
      <c r="S72" s="251"/>
      <c r="T72" s="251"/>
      <c r="U72" s="475"/>
      <c r="V72" s="475"/>
      <c r="W72" s="475"/>
    </row>
    <row r="73" spans="1:20" ht="15.75" customHeight="1" thickTop="1">
      <c r="A73" s="492"/>
      <c r="B73" s="492"/>
      <c r="C73" s="492"/>
      <c r="D73" s="492"/>
      <c r="E73" s="492"/>
      <c r="F73" s="492"/>
      <c r="G73" s="492"/>
      <c r="H73" s="492"/>
      <c r="I73" s="492"/>
      <c r="J73" s="492"/>
      <c r="K73" s="492"/>
      <c r="L73" s="492"/>
      <c r="M73" s="492"/>
      <c r="N73" s="492"/>
      <c r="O73" s="492"/>
      <c r="P73" s="492"/>
      <c r="Q73" s="89"/>
      <c r="R73" s="89"/>
      <c r="S73" s="89"/>
      <c r="T73" s="89"/>
    </row>
    <row r="74" spans="1:20" ht="15.75" customHeight="1">
      <c r="A74" s="492"/>
      <c r="B74" s="492"/>
      <c r="C74" s="492"/>
      <c r="D74" s="492"/>
      <c r="E74" s="492"/>
      <c r="F74" s="492"/>
      <c r="G74" s="492"/>
      <c r="H74" s="492"/>
      <c r="I74" s="492"/>
      <c r="J74" s="492"/>
      <c r="K74" s="492"/>
      <c r="L74" s="492"/>
      <c r="M74" s="492"/>
      <c r="N74" s="492"/>
      <c r="O74" s="492"/>
      <c r="P74" s="492"/>
      <c r="Q74" s="89"/>
      <c r="R74" s="89"/>
      <c r="S74" s="89"/>
      <c r="T74" s="89"/>
    </row>
    <row r="75" spans="1:16" ht="25.5" customHeight="1">
      <c r="A75" s="172" t="s">
        <v>317</v>
      </c>
      <c r="B75" s="480"/>
      <c r="C75" s="75"/>
      <c r="D75" s="480"/>
      <c r="E75" s="480"/>
      <c r="F75" s="480"/>
      <c r="G75" s="480"/>
      <c r="H75" s="480"/>
      <c r="I75" s="480"/>
      <c r="J75" s="480"/>
      <c r="K75" s="598">
        <f>SUM(K9:K62)+SUM(K67:K74)-K32</f>
        <v>-8.661594299999999</v>
      </c>
      <c r="L75" s="599"/>
      <c r="M75" s="599"/>
      <c r="N75" s="599"/>
      <c r="O75" s="599"/>
      <c r="P75" s="598">
        <f>SUM(P9:P62)+SUM(P67:P74)-P32</f>
        <v>-0.016075</v>
      </c>
    </row>
    <row r="76" spans="1:16" ht="12.75">
      <c r="A76" s="480"/>
      <c r="B76" s="480"/>
      <c r="C76" s="480"/>
      <c r="D76" s="480"/>
      <c r="E76" s="480"/>
      <c r="F76" s="480"/>
      <c r="G76" s="480"/>
      <c r="H76" s="480"/>
      <c r="I76" s="480"/>
      <c r="J76" s="480"/>
      <c r="K76" s="480"/>
      <c r="L76" s="480"/>
      <c r="M76" s="480"/>
      <c r="N76" s="480"/>
      <c r="O76" s="480"/>
      <c r="P76" s="480"/>
    </row>
    <row r="77" spans="1:16" ht="9.75" customHeight="1">
      <c r="A77" s="480"/>
      <c r="B77" s="480"/>
      <c r="C77" s="480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</row>
    <row r="78" spans="1:16" ht="12.75" hidden="1">
      <c r="A78" s="480"/>
      <c r="B78" s="480"/>
      <c r="C78" s="480"/>
      <c r="D78" s="480"/>
      <c r="E78" s="480"/>
      <c r="F78" s="480"/>
      <c r="G78" s="480"/>
      <c r="H78" s="480"/>
      <c r="I78" s="480"/>
      <c r="J78" s="480"/>
      <c r="K78" s="480"/>
      <c r="L78" s="480"/>
      <c r="M78" s="480"/>
      <c r="N78" s="480"/>
      <c r="O78" s="480"/>
      <c r="P78" s="480"/>
    </row>
    <row r="79" spans="1:16" ht="23.25" customHeight="1" thickBot="1">
      <c r="A79" s="480"/>
      <c r="B79" s="480"/>
      <c r="C79" s="600"/>
      <c r="D79" s="480"/>
      <c r="E79" s="480"/>
      <c r="F79" s="480"/>
      <c r="G79" s="480"/>
      <c r="H79" s="480"/>
      <c r="I79" s="480"/>
      <c r="J79" s="601"/>
      <c r="K79" s="546" t="s">
        <v>318</v>
      </c>
      <c r="L79" s="480"/>
      <c r="M79" s="480"/>
      <c r="N79" s="480"/>
      <c r="O79" s="480"/>
      <c r="P79" s="546" t="s">
        <v>319</v>
      </c>
    </row>
    <row r="80" spans="1:17" ht="20.25">
      <c r="A80" s="602"/>
      <c r="B80" s="603"/>
      <c r="C80" s="172"/>
      <c r="D80" s="534"/>
      <c r="E80" s="534"/>
      <c r="F80" s="534"/>
      <c r="G80" s="534"/>
      <c r="H80" s="534"/>
      <c r="I80" s="534"/>
      <c r="J80" s="604"/>
      <c r="K80" s="603"/>
      <c r="L80" s="603"/>
      <c r="M80" s="603"/>
      <c r="N80" s="603"/>
      <c r="O80" s="603"/>
      <c r="P80" s="603"/>
      <c r="Q80" s="535"/>
    </row>
    <row r="81" spans="1:17" ht="20.25">
      <c r="A81" s="237"/>
      <c r="B81" s="172" t="s">
        <v>315</v>
      </c>
      <c r="C81" s="172"/>
      <c r="D81" s="605"/>
      <c r="E81" s="605"/>
      <c r="F81" s="605"/>
      <c r="G81" s="605"/>
      <c r="H81" s="605"/>
      <c r="I81" s="605"/>
      <c r="J81" s="605"/>
      <c r="K81" s="606">
        <f>K75</f>
        <v>-8.661594299999999</v>
      </c>
      <c r="L81" s="607"/>
      <c r="M81" s="607"/>
      <c r="N81" s="607"/>
      <c r="O81" s="607"/>
      <c r="P81" s="606">
        <f>P75</f>
        <v>-0.016075</v>
      </c>
      <c r="Q81" s="536"/>
    </row>
    <row r="82" spans="1:17" ht="20.25">
      <c r="A82" s="237"/>
      <c r="B82" s="172"/>
      <c r="C82" s="172"/>
      <c r="D82" s="605"/>
      <c r="E82" s="605"/>
      <c r="F82" s="605"/>
      <c r="G82" s="605"/>
      <c r="H82" s="605"/>
      <c r="I82" s="608"/>
      <c r="J82" s="56"/>
      <c r="K82" s="593"/>
      <c r="L82" s="593"/>
      <c r="M82" s="593"/>
      <c r="N82" s="593"/>
      <c r="O82" s="593"/>
      <c r="P82" s="593"/>
      <c r="Q82" s="536"/>
    </row>
    <row r="83" spans="1:17" ht="20.25">
      <c r="A83" s="237"/>
      <c r="B83" s="172" t="s">
        <v>308</v>
      </c>
      <c r="C83" s="172"/>
      <c r="D83" s="605"/>
      <c r="E83" s="605"/>
      <c r="F83" s="605"/>
      <c r="G83" s="605"/>
      <c r="H83" s="605"/>
      <c r="I83" s="605"/>
      <c r="J83" s="605"/>
      <c r="K83" s="606">
        <f>'STEPPED UP GENCO'!K44</f>
        <v>-1.0906847400000002</v>
      </c>
      <c r="L83" s="606"/>
      <c r="M83" s="606"/>
      <c r="N83" s="606"/>
      <c r="O83" s="606"/>
      <c r="P83" s="606">
        <f>'STEPPED UP GENCO'!P44</f>
        <v>-9.067749999999993E-05</v>
      </c>
      <c r="Q83" s="536"/>
    </row>
    <row r="84" spans="1:17" ht="20.25">
      <c r="A84" s="237"/>
      <c r="B84" s="172"/>
      <c r="C84" s="172"/>
      <c r="D84" s="609"/>
      <c r="E84" s="609"/>
      <c r="F84" s="609"/>
      <c r="G84" s="609"/>
      <c r="H84" s="609"/>
      <c r="I84" s="610"/>
      <c r="J84" s="611"/>
      <c r="K84" s="472"/>
      <c r="L84" s="472"/>
      <c r="M84" s="472"/>
      <c r="N84" s="472"/>
      <c r="O84" s="472"/>
      <c r="P84" s="472"/>
      <c r="Q84" s="536"/>
    </row>
    <row r="85" spans="1:17" ht="20.25">
      <c r="A85" s="237"/>
      <c r="B85" s="172" t="s">
        <v>316</v>
      </c>
      <c r="C85" s="172"/>
      <c r="D85" s="472"/>
      <c r="E85" s="472"/>
      <c r="F85" s="472"/>
      <c r="G85" s="472"/>
      <c r="H85" s="472"/>
      <c r="I85" s="472"/>
      <c r="J85" s="472"/>
      <c r="K85" s="280">
        <f>SUM(K81:K84)</f>
        <v>-9.75227904</v>
      </c>
      <c r="L85" s="472"/>
      <c r="M85" s="472"/>
      <c r="N85" s="472"/>
      <c r="O85" s="472"/>
      <c r="P85" s="612">
        <f>SUM(P81:P84)</f>
        <v>-0.0161656775</v>
      </c>
      <c r="Q85" s="536"/>
    </row>
    <row r="86" spans="1:17" ht="20.25">
      <c r="A86" s="560"/>
      <c r="B86" s="472"/>
      <c r="C86" s="172"/>
      <c r="D86" s="472"/>
      <c r="E86" s="472"/>
      <c r="F86" s="472"/>
      <c r="G86" s="472"/>
      <c r="H86" s="472"/>
      <c r="I86" s="472"/>
      <c r="J86" s="472"/>
      <c r="K86" s="472"/>
      <c r="L86" s="472"/>
      <c r="M86" s="472"/>
      <c r="N86" s="472"/>
      <c r="O86" s="472"/>
      <c r="P86" s="472"/>
      <c r="Q86" s="536"/>
    </row>
    <row r="87" spans="1:17" ht="13.5" thickBot="1">
      <c r="A87" s="561"/>
      <c r="B87" s="537"/>
      <c r="C87" s="537"/>
      <c r="D87" s="537"/>
      <c r="E87" s="537"/>
      <c r="F87" s="537"/>
      <c r="G87" s="537"/>
      <c r="H87" s="537"/>
      <c r="I87" s="537"/>
      <c r="J87" s="537"/>
      <c r="K87" s="537"/>
      <c r="L87" s="537"/>
      <c r="M87" s="537"/>
      <c r="N87" s="537"/>
      <c r="O87" s="537"/>
      <c r="P87" s="537"/>
      <c r="Q87" s="538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16">
      <selection activeCell="Q18" sqref="Q18"/>
    </sheetView>
  </sheetViews>
  <sheetFormatPr defaultColWidth="9.140625" defaultRowHeight="12.75"/>
  <cols>
    <col min="1" max="1" width="4.7109375" style="435" customWidth="1"/>
    <col min="2" max="2" width="26.7109375" style="435" customWidth="1"/>
    <col min="3" max="3" width="18.57421875" style="435" customWidth="1"/>
    <col min="4" max="4" width="12.8515625" style="435" customWidth="1"/>
    <col min="5" max="5" width="22.140625" style="435" customWidth="1"/>
    <col min="6" max="6" width="14.421875" style="435" customWidth="1"/>
    <col min="7" max="7" width="15.57421875" style="435" customWidth="1"/>
    <col min="8" max="8" width="15.28125" style="435" customWidth="1"/>
    <col min="9" max="9" width="15.00390625" style="435" customWidth="1"/>
    <col min="10" max="10" width="16.7109375" style="435" customWidth="1"/>
    <col min="11" max="11" width="16.57421875" style="435" customWidth="1"/>
    <col min="12" max="12" width="17.140625" style="435" customWidth="1"/>
    <col min="13" max="13" width="14.7109375" style="435" customWidth="1"/>
    <col min="14" max="14" width="15.7109375" style="435" customWidth="1"/>
    <col min="15" max="15" width="18.28125" style="435" customWidth="1"/>
    <col min="16" max="16" width="17.140625" style="435" customWidth="1"/>
    <col min="17" max="17" width="22.00390625" style="435" customWidth="1"/>
    <col min="18" max="16384" width="9.140625" style="435" customWidth="1"/>
  </cols>
  <sheetData>
    <row r="1" ht="26.25" customHeight="1">
      <c r="A1" s="1" t="s">
        <v>218</v>
      </c>
    </row>
    <row r="2" spans="1:17" ht="23.25" customHeight="1">
      <c r="A2" s="2" t="s">
        <v>219</v>
      </c>
      <c r="P2" s="613" t="str">
        <f>NDPL!Q1</f>
        <v>MARCH-2020</v>
      </c>
      <c r="Q2" s="613"/>
    </row>
    <row r="3" ht="23.25">
      <c r="A3" s="178" t="s">
        <v>199</v>
      </c>
    </row>
    <row r="4" spans="1:16" ht="24" thickBot="1">
      <c r="A4" s="3"/>
      <c r="G4" s="472"/>
      <c r="H4" s="472"/>
      <c r="I4" s="45" t="s">
        <v>374</v>
      </c>
      <c r="J4" s="472"/>
      <c r="K4" s="472"/>
      <c r="L4" s="472"/>
      <c r="M4" s="472"/>
      <c r="N4" s="45" t="s">
        <v>375</v>
      </c>
      <c r="O4" s="472"/>
      <c r="P4" s="472"/>
    </row>
    <row r="5" spans="1:17" ht="51.75" customHeight="1" thickBot="1" thickTop="1">
      <c r="A5" s="493" t="s">
        <v>8</v>
      </c>
      <c r="B5" s="494" t="s">
        <v>9</v>
      </c>
      <c r="C5" s="495" t="s">
        <v>1</v>
      </c>
      <c r="D5" s="495" t="s">
        <v>2</v>
      </c>
      <c r="E5" s="495" t="s">
        <v>3</v>
      </c>
      <c r="F5" s="495" t="s">
        <v>10</v>
      </c>
      <c r="G5" s="493" t="str">
        <f>NDPL!G5</f>
        <v>FINAL READING 31/03/2020</v>
      </c>
      <c r="H5" s="495" t="str">
        <f>NDPL!H5</f>
        <v>INTIAL READING 01/03/2020</v>
      </c>
      <c r="I5" s="495" t="s">
        <v>4</v>
      </c>
      <c r="J5" s="495" t="s">
        <v>5</v>
      </c>
      <c r="K5" s="495" t="s">
        <v>6</v>
      </c>
      <c r="L5" s="493" t="str">
        <f>NDPL!G5</f>
        <v>FINAL READING 31/03/2020</v>
      </c>
      <c r="M5" s="495" t="str">
        <f>NDPL!H5</f>
        <v>INTIAL READING 01/03/2020</v>
      </c>
      <c r="N5" s="495" t="s">
        <v>4</v>
      </c>
      <c r="O5" s="495" t="s">
        <v>5</v>
      </c>
      <c r="P5" s="495" t="s">
        <v>6</v>
      </c>
      <c r="Q5" s="496" t="s">
        <v>288</v>
      </c>
    </row>
    <row r="6" ht="14.25" thickBot="1" thickTop="1"/>
    <row r="7" spans="1:17" ht="24" customHeight="1" thickTop="1">
      <c r="A7" s="396" t="s">
        <v>213</v>
      </c>
      <c r="B7" s="57"/>
      <c r="C7" s="58"/>
      <c r="D7" s="58"/>
      <c r="E7" s="58"/>
      <c r="F7" s="58"/>
      <c r="G7" s="592"/>
      <c r="H7" s="590"/>
      <c r="I7" s="590"/>
      <c r="J7" s="590"/>
      <c r="K7" s="614"/>
      <c r="L7" s="615"/>
      <c r="M7" s="485"/>
      <c r="N7" s="590"/>
      <c r="O7" s="590"/>
      <c r="P7" s="616"/>
      <c r="Q7" s="523"/>
    </row>
    <row r="8" spans="1:17" ht="24" customHeight="1">
      <c r="A8" s="617" t="s">
        <v>200</v>
      </c>
      <c r="B8" s="85"/>
      <c r="C8" s="85"/>
      <c r="D8" s="85"/>
      <c r="E8" s="85"/>
      <c r="F8" s="85"/>
      <c r="G8" s="101"/>
      <c r="H8" s="593"/>
      <c r="I8" s="381"/>
      <c r="J8" s="381"/>
      <c r="K8" s="618"/>
      <c r="L8" s="382"/>
      <c r="M8" s="381"/>
      <c r="N8" s="381"/>
      <c r="O8" s="381"/>
      <c r="P8" s="619"/>
      <c r="Q8" s="439"/>
    </row>
    <row r="9" spans="1:17" ht="24" customHeight="1">
      <c r="A9" s="620" t="s">
        <v>201</v>
      </c>
      <c r="B9" s="85"/>
      <c r="C9" s="85"/>
      <c r="D9" s="85"/>
      <c r="E9" s="85"/>
      <c r="F9" s="85"/>
      <c r="G9" s="101"/>
      <c r="H9" s="593"/>
      <c r="I9" s="381"/>
      <c r="J9" s="381"/>
      <c r="K9" s="618"/>
      <c r="L9" s="382"/>
      <c r="M9" s="381"/>
      <c r="N9" s="381"/>
      <c r="O9" s="381"/>
      <c r="P9" s="619"/>
      <c r="Q9" s="439"/>
    </row>
    <row r="10" spans="1:17" ht="24" customHeight="1">
      <c r="A10" s="257">
        <v>1</v>
      </c>
      <c r="B10" s="259" t="s">
        <v>215</v>
      </c>
      <c r="C10" s="395">
        <v>5128430</v>
      </c>
      <c r="D10" s="261" t="s">
        <v>12</v>
      </c>
      <c r="E10" s="260" t="s">
        <v>325</v>
      </c>
      <c r="F10" s="261">
        <v>200</v>
      </c>
      <c r="G10" s="325">
        <v>3654</v>
      </c>
      <c r="H10" s="326">
        <v>3760</v>
      </c>
      <c r="I10" s="433">
        <f aca="true" t="shared" si="0" ref="I10:I15">G10-H10</f>
        <v>-106</v>
      </c>
      <c r="J10" s="433">
        <f aca="true" t="shared" si="1" ref="J10:J15">$F10*I10</f>
        <v>-21200</v>
      </c>
      <c r="K10" s="778">
        <f aca="true" t="shared" si="2" ref="K10:K15">J10/1000000</f>
        <v>-0.0212</v>
      </c>
      <c r="L10" s="325">
        <v>65091</v>
      </c>
      <c r="M10" s="326">
        <v>65326</v>
      </c>
      <c r="N10" s="433">
        <f aca="true" t="shared" si="3" ref="N10:N15">L10-M10</f>
        <v>-235</v>
      </c>
      <c r="O10" s="433">
        <f aca="true" t="shared" si="4" ref="O10:O15">$F10*N10</f>
        <v>-47000</v>
      </c>
      <c r="P10" s="455">
        <f aca="true" t="shared" si="5" ref="P10:P15">O10/1000000</f>
        <v>-0.047</v>
      </c>
      <c r="Q10" s="439"/>
    </row>
    <row r="11" spans="1:17" ht="24" customHeight="1">
      <c r="A11" s="257">
        <v>2</v>
      </c>
      <c r="B11" s="259" t="s">
        <v>216</v>
      </c>
      <c r="C11" s="395">
        <v>4864819</v>
      </c>
      <c r="D11" s="261" t="s">
        <v>12</v>
      </c>
      <c r="E11" s="260" t="s">
        <v>325</v>
      </c>
      <c r="F11" s="261">
        <v>160</v>
      </c>
      <c r="G11" s="325">
        <v>32</v>
      </c>
      <c r="H11" s="326">
        <v>32</v>
      </c>
      <c r="I11" s="433">
        <f>G11-H11</f>
        <v>0</v>
      </c>
      <c r="J11" s="433">
        <f>$F11*I11</f>
        <v>0</v>
      </c>
      <c r="K11" s="778">
        <f>J11/1000000</f>
        <v>0</v>
      </c>
      <c r="L11" s="325">
        <v>4980</v>
      </c>
      <c r="M11" s="326">
        <v>4677</v>
      </c>
      <c r="N11" s="433">
        <f>L11-M11</f>
        <v>303</v>
      </c>
      <c r="O11" s="433">
        <f>$F11*N11</f>
        <v>48480</v>
      </c>
      <c r="P11" s="455">
        <f>O11/1000000</f>
        <v>0.04848</v>
      </c>
      <c r="Q11" s="439"/>
    </row>
    <row r="12" spans="1:17" ht="24" customHeight="1">
      <c r="A12" s="257">
        <v>3</v>
      </c>
      <c r="B12" s="259" t="s">
        <v>202</v>
      </c>
      <c r="C12" s="395">
        <v>4864846</v>
      </c>
      <c r="D12" s="261" t="s">
        <v>12</v>
      </c>
      <c r="E12" s="260" t="s">
        <v>325</v>
      </c>
      <c r="F12" s="261">
        <v>1000</v>
      </c>
      <c r="G12" s="325">
        <v>4510</v>
      </c>
      <c r="H12" s="326">
        <v>4510</v>
      </c>
      <c r="I12" s="433">
        <f t="shared" si="0"/>
        <v>0</v>
      </c>
      <c r="J12" s="433">
        <f t="shared" si="1"/>
        <v>0</v>
      </c>
      <c r="K12" s="778">
        <f t="shared" si="2"/>
        <v>0</v>
      </c>
      <c r="L12" s="325">
        <v>55697</v>
      </c>
      <c r="M12" s="326">
        <v>55702</v>
      </c>
      <c r="N12" s="433">
        <f t="shared" si="3"/>
        <v>-5</v>
      </c>
      <c r="O12" s="433">
        <f t="shared" si="4"/>
        <v>-5000</v>
      </c>
      <c r="P12" s="455">
        <f t="shared" si="5"/>
        <v>-0.005</v>
      </c>
      <c r="Q12" s="439"/>
    </row>
    <row r="13" spans="1:17" ht="24" customHeight="1">
      <c r="A13" s="257">
        <v>4</v>
      </c>
      <c r="B13" s="259" t="s">
        <v>203</v>
      </c>
      <c r="C13" s="395">
        <v>4864918</v>
      </c>
      <c r="D13" s="261" t="s">
        <v>12</v>
      </c>
      <c r="E13" s="260" t="s">
        <v>325</v>
      </c>
      <c r="F13" s="261">
        <v>400</v>
      </c>
      <c r="G13" s="325">
        <v>165</v>
      </c>
      <c r="H13" s="326">
        <v>156</v>
      </c>
      <c r="I13" s="433">
        <f t="shared" si="0"/>
        <v>9</v>
      </c>
      <c r="J13" s="433">
        <f t="shared" si="1"/>
        <v>3600</v>
      </c>
      <c r="K13" s="778">
        <f t="shared" si="2"/>
        <v>0.0036</v>
      </c>
      <c r="L13" s="325">
        <v>16743</v>
      </c>
      <c r="M13" s="326">
        <v>16752</v>
      </c>
      <c r="N13" s="433">
        <f t="shared" si="3"/>
        <v>-9</v>
      </c>
      <c r="O13" s="433">
        <f t="shared" si="4"/>
        <v>-3600</v>
      </c>
      <c r="P13" s="455">
        <f t="shared" si="5"/>
        <v>-0.0036</v>
      </c>
      <c r="Q13" s="439"/>
    </row>
    <row r="14" spans="1:17" ht="24" customHeight="1">
      <c r="A14" s="257">
        <v>5</v>
      </c>
      <c r="B14" s="259" t="s">
        <v>383</v>
      </c>
      <c r="C14" s="395">
        <v>4864894</v>
      </c>
      <c r="D14" s="261" t="s">
        <v>12</v>
      </c>
      <c r="E14" s="260" t="s">
        <v>325</v>
      </c>
      <c r="F14" s="261">
        <v>800</v>
      </c>
      <c r="G14" s="325">
        <v>11</v>
      </c>
      <c r="H14" s="326">
        <v>6</v>
      </c>
      <c r="I14" s="433">
        <f>G14-H14</f>
        <v>5</v>
      </c>
      <c r="J14" s="433">
        <f>$F14*I14</f>
        <v>4000</v>
      </c>
      <c r="K14" s="778">
        <f>J14/1000000</f>
        <v>0.004</v>
      </c>
      <c r="L14" s="325">
        <v>475</v>
      </c>
      <c r="M14" s="326">
        <v>474</v>
      </c>
      <c r="N14" s="433">
        <f>L14-M14</f>
        <v>1</v>
      </c>
      <c r="O14" s="433">
        <f>$F14*N14</f>
        <v>800</v>
      </c>
      <c r="P14" s="455">
        <f>O14/1000000</f>
        <v>0.0008</v>
      </c>
      <c r="Q14" s="439"/>
    </row>
    <row r="15" spans="1:17" ht="24" customHeight="1">
      <c r="A15" s="257">
        <v>6</v>
      </c>
      <c r="B15" s="259" t="s">
        <v>382</v>
      </c>
      <c r="C15" s="395">
        <v>5128425</v>
      </c>
      <c r="D15" s="261" t="s">
        <v>12</v>
      </c>
      <c r="E15" s="260" t="s">
        <v>325</v>
      </c>
      <c r="F15" s="261">
        <v>400</v>
      </c>
      <c r="G15" s="325">
        <v>1442</v>
      </c>
      <c r="H15" s="326">
        <v>1491</v>
      </c>
      <c r="I15" s="433">
        <f t="shared" si="0"/>
        <v>-49</v>
      </c>
      <c r="J15" s="433">
        <f t="shared" si="1"/>
        <v>-19600</v>
      </c>
      <c r="K15" s="778">
        <f t="shared" si="2"/>
        <v>-0.0196</v>
      </c>
      <c r="L15" s="325">
        <v>4692</v>
      </c>
      <c r="M15" s="326">
        <v>4693</v>
      </c>
      <c r="N15" s="433">
        <f t="shared" si="3"/>
        <v>-1</v>
      </c>
      <c r="O15" s="433">
        <f t="shared" si="4"/>
        <v>-400</v>
      </c>
      <c r="P15" s="455">
        <f t="shared" si="5"/>
        <v>-0.0004</v>
      </c>
      <c r="Q15" s="439"/>
    </row>
    <row r="16" spans="1:17" ht="24" customHeight="1">
      <c r="A16" s="621" t="s">
        <v>204</v>
      </c>
      <c r="B16" s="259"/>
      <c r="C16" s="395"/>
      <c r="D16" s="261"/>
      <c r="E16" s="259"/>
      <c r="F16" s="261"/>
      <c r="G16" s="325"/>
      <c r="H16" s="326"/>
      <c r="I16" s="433"/>
      <c r="J16" s="433"/>
      <c r="K16" s="778"/>
      <c r="L16" s="325"/>
      <c r="M16" s="326"/>
      <c r="N16" s="433"/>
      <c r="O16" s="433"/>
      <c r="P16" s="455"/>
      <c r="Q16" s="439"/>
    </row>
    <row r="17" spans="1:17" ht="24" customHeight="1">
      <c r="A17" s="257">
        <v>7</v>
      </c>
      <c r="B17" s="259" t="s">
        <v>217</v>
      </c>
      <c r="C17" s="395">
        <v>4864804</v>
      </c>
      <c r="D17" s="261" t="s">
        <v>12</v>
      </c>
      <c r="E17" s="260" t="s">
        <v>325</v>
      </c>
      <c r="F17" s="261">
        <v>200</v>
      </c>
      <c r="G17" s="325">
        <v>994312</v>
      </c>
      <c r="H17" s="326">
        <v>994312</v>
      </c>
      <c r="I17" s="433">
        <f>G17-H17</f>
        <v>0</v>
      </c>
      <c r="J17" s="433">
        <f>$F17*I17</f>
        <v>0</v>
      </c>
      <c r="K17" s="778">
        <f>J17/1000000</f>
        <v>0</v>
      </c>
      <c r="L17" s="325">
        <v>4403</v>
      </c>
      <c r="M17" s="326">
        <v>4403</v>
      </c>
      <c r="N17" s="433">
        <f>L17-M17</f>
        <v>0</v>
      </c>
      <c r="O17" s="433">
        <f>$F17*N17</f>
        <v>0</v>
      </c>
      <c r="P17" s="455">
        <f>O17/1000000</f>
        <v>0</v>
      </c>
      <c r="Q17" s="439"/>
    </row>
    <row r="18" spans="1:17" ht="24" customHeight="1">
      <c r="A18" s="257">
        <v>8</v>
      </c>
      <c r="B18" s="259" t="s">
        <v>216</v>
      </c>
      <c r="C18" s="395">
        <v>4864845</v>
      </c>
      <c r="D18" s="261" t="s">
        <v>12</v>
      </c>
      <c r="E18" s="260" t="s">
        <v>325</v>
      </c>
      <c r="F18" s="261">
        <v>1000</v>
      </c>
      <c r="G18" s="325">
        <v>1321</v>
      </c>
      <c r="H18" s="326">
        <v>1203</v>
      </c>
      <c r="I18" s="433">
        <f>G18-H18</f>
        <v>118</v>
      </c>
      <c r="J18" s="433">
        <f>$F18*I18</f>
        <v>118000</v>
      </c>
      <c r="K18" s="778">
        <f>J18/1000000</f>
        <v>0.118</v>
      </c>
      <c r="L18" s="325">
        <v>998462</v>
      </c>
      <c r="M18" s="326">
        <v>998462</v>
      </c>
      <c r="N18" s="433">
        <f>L18-M18</f>
        <v>0</v>
      </c>
      <c r="O18" s="432">
        <f>$F18*N18</f>
        <v>0</v>
      </c>
      <c r="P18" s="778">
        <f>O18/1000000</f>
        <v>0</v>
      </c>
      <c r="Q18" s="451"/>
    </row>
    <row r="19" spans="1:17" ht="24" customHeight="1">
      <c r="A19" s="257"/>
      <c r="B19" s="259"/>
      <c r="C19" s="395"/>
      <c r="D19" s="261"/>
      <c r="E19" s="260"/>
      <c r="F19" s="261"/>
      <c r="G19" s="325"/>
      <c r="H19" s="326"/>
      <c r="I19" s="433"/>
      <c r="J19" s="433"/>
      <c r="K19" s="778"/>
      <c r="L19" s="325"/>
      <c r="M19" s="326"/>
      <c r="N19" s="433"/>
      <c r="O19" s="433"/>
      <c r="P19" s="775"/>
      <c r="Q19" s="439"/>
    </row>
    <row r="20" spans="1:17" ht="24" customHeight="1">
      <c r="A20" s="258"/>
      <c r="B20" s="622" t="s">
        <v>212</v>
      </c>
      <c r="C20" s="623"/>
      <c r="D20" s="261"/>
      <c r="E20" s="259"/>
      <c r="F20" s="275"/>
      <c r="G20" s="325"/>
      <c r="H20" s="326"/>
      <c r="I20" s="381"/>
      <c r="J20" s="381"/>
      <c r="K20" s="637">
        <f>SUM(K10:K19)</f>
        <v>0.08479999999999999</v>
      </c>
      <c r="L20" s="325"/>
      <c r="M20" s="326"/>
      <c r="N20" s="625"/>
      <c r="O20" s="625"/>
      <c r="P20" s="637">
        <f>SUM(P10:P19)</f>
        <v>-0.006719999999999998</v>
      </c>
      <c r="Q20" s="439"/>
    </row>
    <row r="21" spans="1:17" ht="24" customHeight="1">
      <c r="A21" s="258"/>
      <c r="B21" s="148"/>
      <c r="C21" s="623"/>
      <c r="D21" s="261"/>
      <c r="E21" s="259"/>
      <c r="F21" s="275"/>
      <c r="G21" s="325"/>
      <c r="H21" s="326"/>
      <c r="I21" s="381"/>
      <c r="J21" s="381"/>
      <c r="K21" s="626"/>
      <c r="L21" s="325"/>
      <c r="M21" s="326"/>
      <c r="N21" s="381"/>
      <c r="O21" s="381"/>
      <c r="P21" s="627"/>
      <c r="Q21" s="439"/>
    </row>
    <row r="22" spans="1:17" ht="24" customHeight="1">
      <c r="A22" s="621" t="s">
        <v>205</v>
      </c>
      <c r="B22" s="85"/>
      <c r="C22" s="628"/>
      <c r="D22" s="275"/>
      <c r="E22" s="85"/>
      <c r="F22" s="275"/>
      <c r="G22" s="325"/>
      <c r="H22" s="326"/>
      <c r="I22" s="381"/>
      <c r="J22" s="381"/>
      <c r="K22" s="618"/>
      <c r="L22" s="325"/>
      <c r="M22" s="326"/>
      <c r="N22" s="381"/>
      <c r="O22" s="381"/>
      <c r="P22" s="619"/>
      <c r="Q22" s="439"/>
    </row>
    <row r="23" spans="1:17" ht="24" customHeight="1">
      <c r="A23" s="258"/>
      <c r="B23" s="85"/>
      <c r="C23" s="628"/>
      <c r="D23" s="275"/>
      <c r="E23" s="85"/>
      <c r="F23" s="275"/>
      <c r="G23" s="325"/>
      <c r="H23" s="326"/>
      <c r="I23" s="381"/>
      <c r="J23" s="381"/>
      <c r="K23" s="618"/>
      <c r="L23" s="325"/>
      <c r="M23" s="326"/>
      <c r="N23" s="381"/>
      <c r="O23" s="381"/>
      <c r="P23" s="619"/>
      <c r="Q23" s="439"/>
    </row>
    <row r="24" spans="1:17" ht="24" customHeight="1">
      <c r="A24" s="257">
        <v>9</v>
      </c>
      <c r="B24" s="85" t="s">
        <v>206</v>
      </c>
      <c r="C24" s="395">
        <v>4865065</v>
      </c>
      <c r="D24" s="275" t="s">
        <v>12</v>
      </c>
      <c r="E24" s="260" t="s">
        <v>325</v>
      </c>
      <c r="F24" s="261">
        <v>100</v>
      </c>
      <c r="G24" s="257">
        <v>3437</v>
      </c>
      <c r="H24" s="482">
        <v>3437</v>
      </c>
      <c r="I24" s="800">
        <v>0</v>
      </c>
      <c r="J24" s="800">
        <v>0</v>
      </c>
      <c r="K24" s="801">
        <v>0</v>
      </c>
      <c r="L24" s="257">
        <v>34489</v>
      </c>
      <c r="M24" s="482">
        <v>34489</v>
      </c>
      <c r="N24" s="800">
        <v>0</v>
      </c>
      <c r="O24" s="800">
        <v>0</v>
      </c>
      <c r="P24" s="802">
        <v>0</v>
      </c>
      <c r="Q24" s="439"/>
    </row>
    <row r="25" spans="1:17" ht="24" customHeight="1">
      <c r="A25" s="257">
        <v>10</v>
      </c>
      <c r="B25" s="85" t="s">
        <v>207</v>
      </c>
      <c r="C25" s="395">
        <v>4865066</v>
      </c>
      <c r="D25" s="275" t="s">
        <v>12</v>
      </c>
      <c r="E25" s="260" t="s">
        <v>325</v>
      </c>
      <c r="F25" s="261">
        <v>100</v>
      </c>
      <c r="G25" s="325">
        <v>66902</v>
      </c>
      <c r="H25" s="326">
        <v>66834</v>
      </c>
      <c r="I25" s="433">
        <f aca="true" t="shared" si="6" ref="I25:I30">G25-H25</f>
        <v>68</v>
      </c>
      <c r="J25" s="433">
        <f aca="true" t="shared" si="7" ref="J25:J30">$F25*I25</f>
        <v>6800</v>
      </c>
      <c r="K25" s="775">
        <f aca="true" t="shared" si="8" ref="K25:K30">J25/1000000</f>
        <v>0.0068</v>
      </c>
      <c r="L25" s="325">
        <v>102432</v>
      </c>
      <c r="M25" s="326">
        <v>102325</v>
      </c>
      <c r="N25" s="433">
        <f aca="true" t="shared" si="9" ref="N25:N30">L25-M25</f>
        <v>107</v>
      </c>
      <c r="O25" s="433">
        <f aca="true" t="shared" si="10" ref="O25:O30">$F25*N25</f>
        <v>10700</v>
      </c>
      <c r="P25" s="455">
        <f aca="true" t="shared" si="11" ref="P25:P30">O25/1000000</f>
        <v>0.0107</v>
      </c>
      <c r="Q25" s="439"/>
    </row>
    <row r="26" spans="1:17" ht="24" customHeight="1">
      <c r="A26" s="257">
        <v>11</v>
      </c>
      <c r="B26" s="85" t="s">
        <v>208</v>
      </c>
      <c r="C26" s="395">
        <v>4902560</v>
      </c>
      <c r="D26" s="275" t="s">
        <v>12</v>
      </c>
      <c r="E26" s="260" t="s">
        <v>325</v>
      </c>
      <c r="F26" s="261">
        <v>37.5</v>
      </c>
      <c r="G26" s="325">
        <v>3</v>
      </c>
      <c r="H26" s="326">
        <v>3</v>
      </c>
      <c r="I26" s="433">
        <f>G26-H26</f>
        <v>0</v>
      </c>
      <c r="J26" s="433">
        <f>$F26*I26</f>
        <v>0</v>
      </c>
      <c r="K26" s="454">
        <f>J26/1000000</f>
        <v>0</v>
      </c>
      <c r="L26" s="325">
        <v>71</v>
      </c>
      <c r="M26" s="326">
        <v>71</v>
      </c>
      <c r="N26" s="433">
        <f>L26-M26</f>
        <v>0</v>
      </c>
      <c r="O26" s="433">
        <f>$F26*N26</f>
        <v>0</v>
      </c>
      <c r="P26" s="455">
        <f>O26/1000000</f>
        <v>0</v>
      </c>
      <c r="Q26" s="439"/>
    </row>
    <row r="27" spans="1:17" ht="24" customHeight="1">
      <c r="A27" s="257">
        <v>12</v>
      </c>
      <c r="B27" s="85" t="s">
        <v>209</v>
      </c>
      <c r="C27" s="395">
        <v>4902562</v>
      </c>
      <c r="D27" s="275" t="s">
        <v>12</v>
      </c>
      <c r="E27" s="260" t="s">
        <v>325</v>
      </c>
      <c r="F27" s="261">
        <v>100</v>
      </c>
      <c r="G27" s="325">
        <v>756</v>
      </c>
      <c r="H27" s="326">
        <v>639</v>
      </c>
      <c r="I27" s="433">
        <f>G27-H27</f>
        <v>117</v>
      </c>
      <c r="J27" s="433">
        <f>$F27*I27</f>
        <v>11700</v>
      </c>
      <c r="K27" s="454">
        <f>J27/1000000</f>
        <v>0.0117</v>
      </c>
      <c r="L27" s="325">
        <v>19248</v>
      </c>
      <c r="M27" s="326">
        <v>19218</v>
      </c>
      <c r="N27" s="433">
        <f>L27-M27</f>
        <v>30</v>
      </c>
      <c r="O27" s="433">
        <f>$F27*N27</f>
        <v>3000</v>
      </c>
      <c r="P27" s="455">
        <f>O27/1000000</f>
        <v>0.003</v>
      </c>
      <c r="Q27" s="451"/>
    </row>
    <row r="28" spans="1:17" ht="19.5" customHeight="1">
      <c r="A28" s="257">
        <v>13</v>
      </c>
      <c r="B28" s="85" t="s">
        <v>209</v>
      </c>
      <c r="C28" s="482">
        <v>4902599</v>
      </c>
      <c r="D28" s="733" t="s">
        <v>12</v>
      </c>
      <c r="E28" s="260" t="s">
        <v>325</v>
      </c>
      <c r="F28" s="734">
        <v>1000</v>
      </c>
      <c r="G28" s="325">
        <v>7</v>
      </c>
      <c r="H28" s="326">
        <v>7</v>
      </c>
      <c r="I28" s="433">
        <f t="shared" si="6"/>
        <v>0</v>
      </c>
      <c r="J28" s="433">
        <f t="shared" si="7"/>
        <v>0</v>
      </c>
      <c r="K28" s="454">
        <f t="shared" si="8"/>
        <v>0</v>
      </c>
      <c r="L28" s="325">
        <v>75</v>
      </c>
      <c r="M28" s="326">
        <v>75</v>
      </c>
      <c r="N28" s="433">
        <f t="shared" si="9"/>
        <v>0</v>
      </c>
      <c r="O28" s="433">
        <f t="shared" si="10"/>
        <v>0</v>
      </c>
      <c r="P28" s="455">
        <f t="shared" si="11"/>
        <v>0</v>
      </c>
      <c r="Q28" s="457"/>
    </row>
    <row r="29" spans="1:17" ht="24" customHeight="1">
      <c r="A29" s="257">
        <v>14</v>
      </c>
      <c r="B29" s="85" t="s">
        <v>210</v>
      </c>
      <c r="C29" s="395">
        <v>4902552</v>
      </c>
      <c r="D29" s="275" t="s">
        <v>12</v>
      </c>
      <c r="E29" s="260" t="s">
        <v>325</v>
      </c>
      <c r="F29" s="735">
        <v>75</v>
      </c>
      <c r="G29" s="325">
        <v>738</v>
      </c>
      <c r="H29" s="326">
        <v>738</v>
      </c>
      <c r="I29" s="433">
        <f>G29-H29</f>
        <v>0</v>
      </c>
      <c r="J29" s="433">
        <f t="shared" si="7"/>
        <v>0</v>
      </c>
      <c r="K29" s="454">
        <f t="shared" si="8"/>
        <v>0</v>
      </c>
      <c r="L29" s="325">
        <v>1678</v>
      </c>
      <c r="M29" s="326">
        <v>1678</v>
      </c>
      <c r="N29" s="433">
        <f>L29-M29</f>
        <v>0</v>
      </c>
      <c r="O29" s="433">
        <f t="shared" si="10"/>
        <v>0</v>
      </c>
      <c r="P29" s="455">
        <f t="shared" si="11"/>
        <v>0</v>
      </c>
      <c r="Q29" s="439"/>
    </row>
    <row r="30" spans="1:17" ht="24" customHeight="1">
      <c r="A30" s="257">
        <v>15</v>
      </c>
      <c r="B30" s="85" t="s">
        <v>210</v>
      </c>
      <c r="C30" s="395">
        <v>4865075</v>
      </c>
      <c r="D30" s="275" t="s">
        <v>12</v>
      </c>
      <c r="E30" s="260" t="s">
        <v>325</v>
      </c>
      <c r="F30" s="261">
        <v>100</v>
      </c>
      <c r="G30" s="325">
        <v>10283</v>
      </c>
      <c r="H30" s="326">
        <v>10283</v>
      </c>
      <c r="I30" s="433">
        <f t="shared" si="6"/>
        <v>0</v>
      </c>
      <c r="J30" s="433">
        <f t="shared" si="7"/>
        <v>0</v>
      </c>
      <c r="K30" s="454">
        <f t="shared" si="8"/>
        <v>0</v>
      </c>
      <c r="L30" s="325">
        <v>4366</v>
      </c>
      <c r="M30" s="326">
        <v>4366</v>
      </c>
      <c r="N30" s="433">
        <f t="shared" si="9"/>
        <v>0</v>
      </c>
      <c r="O30" s="433">
        <f t="shared" si="10"/>
        <v>0</v>
      </c>
      <c r="P30" s="455">
        <f t="shared" si="11"/>
        <v>0</v>
      </c>
      <c r="Q30" s="450"/>
    </row>
    <row r="31" spans="1:17" ht="19.5" customHeight="1" thickBot="1">
      <c r="A31" s="69"/>
      <c r="B31" s="70"/>
      <c r="C31" s="71"/>
      <c r="D31" s="72"/>
      <c r="E31" s="73"/>
      <c r="F31" s="73"/>
      <c r="G31" s="74"/>
      <c r="H31" s="486"/>
      <c r="I31" s="486"/>
      <c r="J31" s="486"/>
      <c r="K31" s="629"/>
      <c r="L31" s="630"/>
      <c r="M31" s="486"/>
      <c r="N31" s="486"/>
      <c r="O31" s="486"/>
      <c r="P31" s="631"/>
      <c r="Q31" s="533"/>
    </row>
    <row r="32" spans="1:16" ht="13.5" thickTop="1">
      <c r="A32" s="68"/>
      <c r="B32" s="76"/>
      <c r="C32" s="60"/>
      <c r="D32" s="62"/>
      <c r="E32" s="61"/>
      <c r="F32" s="61"/>
      <c r="G32" s="77"/>
      <c r="H32" s="593"/>
      <c r="I32" s="381"/>
      <c r="J32" s="381"/>
      <c r="K32" s="618"/>
      <c r="L32" s="593"/>
      <c r="M32" s="593"/>
      <c r="N32" s="381"/>
      <c r="O32" s="381"/>
      <c r="P32" s="632"/>
    </row>
    <row r="33" spans="1:16" ht="12.75">
      <c r="A33" s="68"/>
      <c r="B33" s="76"/>
      <c r="C33" s="60"/>
      <c r="D33" s="62"/>
      <c r="E33" s="61"/>
      <c r="F33" s="61"/>
      <c r="G33" s="77"/>
      <c r="H33" s="593"/>
      <c r="I33" s="381"/>
      <c r="J33" s="381"/>
      <c r="K33" s="618"/>
      <c r="L33" s="593"/>
      <c r="M33" s="593"/>
      <c r="N33" s="381"/>
      <c r="O33" s="381"/>
      <c r="P33" s="632"/>
    </row>
    <row r="34" spans="1:16" ht="12.75">
      <c r="A34" s="593"/>
      <c r="B34" s="480"/>
      <c r="C34" s="480"/>
      <c r="D34" s="480"/>
      <c r="E34" s="480"/>
      <c r="F34" s="480"/>
      <c r="G34" s="480"/>
      <c r="H34" s="480"/>
      <c r="I34" s="480"/>
      <c r="J34" s="480"/>
      <c r="K34" s="633"/>
      <c r="L34" s="480"/>
      <c r="M34" s="480"/>
      <c r="N34" s="480"/>
      <c r="O34" s="480"/>
      <c r="P34" s="634"/>
    </row>
    <row r="35" spans="1:16" ht="20.25">
      <c r="A35" s="164"/>
      <c r="B35" s="622" t="s">
        <v>211</v>
      </c>
      <c r="C35" s="635"/>
      <c r="D35" s="635"/>
      <c r="E35" s="635"/>
      <c r="F35" s="635"/>
      <c r="G35" s="635"/>
      <c r="H35" s="635"/>
      <c r="I35" s="635"/>
      <c r="J35" s="635"/>
      <c r="K35" s="624">
        <f>SUM(K24:K31)</f>
        <v>0.0185</v>
      </c>
      <c r="L35" s="636"/>
      <c r="M35" s="636"/>
      <c r="N35" s="636"/>
      <c r="O35" s="636"/>
      <c r="P35" s="624">
        <f>SUM(P24:P31)</f>
        <v>0.0137</v>
      </c>
    </row>
    <row r="36" spans="1:16" ht="20.25">
      <c r="A36" s="93"/>
      <c r="B36" s="622" t="s">
        <v>212</v>
      </c>
      <c r="C36" s="628"/>
      <c r="D36" s="628"/>
      <c r="E36" s="628"/>
      <c r="F36" s="628"/>
      <c r="G36" s="628"/>
      <c r="H36" s="628"/>
      <c r="I36" s="628"/>
      <c r="J36" s="628"/>
      <c r="K36" s="637">
        <f>K20</f>
        <v>0.08479999999999999</v>
      </c>
      <c r="L36" s="636"/>
      <c r="M36" s="636"/>
      <c r="N36" s="636"/>
      <c r="O36" s="636"/>
      <c r="P36" s="637">
        <f>P20</f>
        <v>-0.006719999999999998</v>
      </c>
    </row>
    <row r="37" spans="1:16" ht="18">
      <c r="A37" s="93"/>
      <c r="B37" s="85"/>
      <c r="C37" s="89"/>
      <c r="D37" s="89"/>
      <c r="E37" s="89"/>
      <c r="F37" s="89"/>
      <c r="G37" s="89"/>
      <c r="H37" s="89"/>
      <c r="I37" s="89"/>
      <c r="J37" s="89"/>
      <c r="K37" s="638"/>
      <c r="L37" s="639"/>
      <c r="M37" s="639"/>
      <c r="N37" s="639"/>
      <c r="O37" s="639"/>
      <c r="P37" s="640"/>
    </row>
    <row r="38" spans="1:16" ht="3" customHeight="1">
      <c r="A38" s="93"/>
      <c r="B38" s="85"/>
      <c r="C38" s="89"/>
      <c r="D38" s="89"/>
      <c r="E38" s="89"/>
      <c r="F38" s="89"/>
      <c r="G38" s="89"/>
      <c r="H38" s="89"/>
      <c r="I38" s="89"/>
      <c r="J38" s="89"/>
      <c r="K38" s="638"/>
      <c r="L38" s="639"/>
      <c r="M38" s="639"/>
      <c r="N38" s="639"/>
      <c r="O38" s="639"/>
      <c r="P38" s="640"/>
    </row>
    <row r="39" spans="1:16" ht="23.25">
      <c r="A39" s="93"/>
      <c r="B39" s="378" t="s">
        <v>214</v>
      </c>
      <c r="C39" s="641"/>
      <c r="D39" s="3"/>
      <c r="E39" s="3"/>
      <c r="F39" s="3"/>
      <c r="G39" s="3"/>
      <c r="H39" s="3"/>
      <c r="I39" s="3"/>
      <c r="J39" s="3"/>
      <c r="K39" s="642">
        <f>SUM(K35:K38)</f>
        <v>0.10329999999999999</v>
      </c>
      <c r="L39" s="643"/>
      <c r="M39" s="643"/>
      <c r="N39" s="643"/>
      <c r="O39" s="643"/>
      <c r="P39" s="644">
        <f>SUM(P35:P38)</f>
        <v>0.006980000000000003</v>
      </c>
    </row>
    <row r="40" ht="12.75">
      <c r="K40" s="645"/>
    </row>
    <row r="41" ht="13.5" thickBot="1">
      <c r="K41" s="645"/>
    </row>
    <row r="42" spans="1:17" ht="12.75">
      <c r="A42" s="539"/>
      <c r="B42" s="540"/>
      <c r="C42" s="540"/>
      <c r="D42" s="540"/>
      <c r="E42" s="540"/>
      <c r="F42" s="540"/>
      <c r="G42" s="540"/>
      <c r="H42" s="534"/>
      <c r="I42" s="534"/>
      <c r="J42" s="534"/>
      <c r="K42" s="534"/>
      <c r="L42" s="534"/>
      <c r="M42" s="534"/>
      <c r="N42" s="534"/>
      <c r="O42" s="534"/>
      <c r="P42" s="534"/>
      <c r="Q42" s="535"/>
    </row>
    <row r="43" spans="1:17" ht="23.25">
      <c r="A43" s="541" t="s">
        <v>306</v>
      </c>
      <c r="B43" s="542"/>
      <c r="C43" s="542"/>
      <c r="D43" s="542"/>
      <c r="E43" s="542"/>
      <c r="F43" s="542"/>
      <c r="G43" s="542"/>
      <c r="H43" s="472"/>
      <c r="I43" s="472"/>
      <c r="J43" s="472"/>
      <c r="K43" s="472"/>
      <c r="L43" s="472"/>
      <c r="M43" s="472"/>
      <c r="N43" s="472"/>
      <c r="O43" s="472"/>
      <c r="P43" s="472"/>
      <c r="Q43" s="536"/>
    </row>
    <row r="44" spans="1:17" ht="12.75">
      <c r="A44" s="543"/>
      <c r="B44" s="542"/>
      <c r="C44" s="542"/>
      <c r="D44" s="542"/>
      <c r="E44" s="542"/>
      <c r="F44" s="542"/>
      <c r="G44" s="542"/>
      <c r="H44" s="472"/>
      <c r="I44" s="472"/>
      <c r="J44" s="472"/>
      <c r="K44" s="472"/>
      <c r="L44" s="472"/>
      <c r="M44" s="472"/>
      <c r="N44" s="472"/>
      <c r="O44" s="472"/>
      <c r="P44" s="472"/>
      <c r="Q44" s="536"/>
    </row>
    <row r="45" spans="1:17" ht="18">
      <c r="A45" s="544"/>
      <c r="B45" s="545"/>
      <c r="C45" s="545"/>
      <c r="D45" s="545"/>
      <c r="E45" s="545"/>
      <c r="F45" s="545"/>
      <c r="G45" s="545"/>
      <c r="H45" s="472"/>
      <c r="I45" s="472"/>
      <c r="J45" s="532"/>
      <c r="K45" s="646" t="s">
        <v>318</v>
      </c>
      <c r="L45" s="472"/>
      <c r="M45" s="472"/>
      <c r="N45" s="472"/>
      <c r="O45" s="472"/>
      <c r="P45" s="647" t="s">
        <v>319</v>
      </c>
      <c r="Q45" s="536"/>
    </row>
    <row r="46" spans="1:17" ht="12.75">
      <c r="A46" s="547"/>
      <c r="B46" s="93"/>
      <c r="C46" s="93"/>
      <c r="D46" s="93"/>
      <c r="E46" s="93"/>
      <c r="F46" s="93"/>
      <c r="G46" s="93"/>
      <c r="H46" s="472"/>
      <c r="I46" s="472"/>
      <c r="J46" s="472"/>
      <c r="K46" s="472"/>
      <c r="L46" s="472"/>
      <c r="M46" s="472"/>
      <c r="N46" s="472"/>
      <c r="O46" s="472"/>
      <c r="P46" s="472"/>
      <c r="Q46" s="536"/>
    </row>
    <row r="47" spans="1:17" ht="12.75">
      <c r="A47" s="547"/>
      <c r="B47" s="93"/>
      <c r="C47" s="93"/>
      <c r="D47" s="93"/>
      <c r="E47" s="93"/>
      <c r="F47" s="93"/>
      <c r="G47" s="93"/>
      <c r="H47" s="472"/>
      <c r="I47" s="472"/>
      <c r="J47" s="472"/>
      <c r="K47" s="472"/>
      <c r="L47" s="472"/>
      <c r="M47" s="472"/>
      <c r="N47" s="472"/>
      <c r="O47" s="472"/>
      <c r="P47" s="472"/>
      <c r="Q47" s="536"/>
    </row>
    <row r="48" spans="1:17" ht="23.25">
      <c r="A48" s="541" t="s">
        <v>309</v>
      </c>
      <c r="B48" s="549"/>
      <c r="C48" s="549"/>
      <c r="D48" s="550"/>
      <c r="E48" s="550"/>
      <c r="F48" s="551"/>
      <c r="G48" s="550"/>
      <c r="H48" s="472"/>
      <c r="I48" s="472"/>
      <c r="J48" s="472"/>
      <c r="K48" s="648">
        <f>K39</f>
        <v>0.10329999999999999</v>
      </c>
      <c r="L48" s="545" t="s">
        <v>307</v>
      </c>
      <c r="M48" s="472"/>
      <c r="N48" s="472"/>
      <c r="O48" s="472"/>
      <c r="P48" s="648">
        <f>P39</f>
        <v>0.006980000000000003</v>
      </c>
      <c r="Q48" s="649" t="s">
        <v>307</v>
      </c>
    </row>
    <row r="49" spans="1:17" ht="23.25">
      <c r="A49" s="650"/>
      <c r="B49" s="555"/>
      <c r="C49" s="555"/>
      <c r="D49" s="542"/>
      <c r="E49" s="542"/>
      <c r="F49" s="556"/>
      <c r="G49" s="542"/>
      <c r="H49" s="472"/>
      <c r="I49" s="472"/>
      <c r="J49" s="472"/>
      <c r="K49" s="643"/>
      <c r="L49" s="605"/>
      <c r="M49" s="472"/>
      <c r="N49" s="472"/>
      <c r="O49" s="472"/>
      <c r="P49" s="643"/>
      <c r="Q49" s="651"/>
    </row>
    <row r="50" spans="1:17" ht="23.25">
      <c r="A50" s="652" t="s">
        <v>308</v>
      </c>
      <c r="B50" s="44"/>
      <c r="C50" s="44"/>
      <c r="D50" s="542"/>
      <c r="E50" s="542"/>
      <c r="F50" s="559"/>
      <c r="G50" s="550"/>
      <c r="H50" s="472"/>
      <c r="I50" s="472"/>
      <c r="J50" s="472"/>
      <c r="K50" s="648">
        <f>'STEPPED UP GENCO'!K45</f>
        <v>-0.2415690336</v>
      </c>
      <c r="L50" s="545" t="s">
        <v>307</v>
      </c>
      <c r="M50" s="472"/>
      <c r="N50" s="472"/>
      <c r="O50" s="472"/>
      <c r="P50" s="648">
        <f>'STEPPED UP GENCO'!P45</f>
        <v>-2.0083599999999985E-05</v>
      </c>
      <c r="Q50" s="649" t="s">
        <v>307</v>
      </c>
    </row>
    <row r="51" spans="1:17" ht="6.75" customHeight="1">
      <c r="A51" s="560"/>
      <c r="B51" s="472"/>
      <c r="C51" s="472"/>
      <c r="D51" s="472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536"/>
    </row>
    <row r="52" spans="1:17" ht="6.75" customHeight="1">
      <c r="A52" s="560"/>
      <c r="B52" s="472"/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  <c r="P52" s="472"/>
      <c r="Q52" s="536"/>
    </row>
    <row r="53" spans="1:17" ht="6.75" customHeight="1">
      <c r="A53" s="560"/>
      <c r="B53" s="472"/>
      <c r="C53" s="472"/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2"/>
      <c r="Q53" s="536"/>
    </row>
    <row r="54" spans="1:17" ht="26.25" customHeight="1">
      <c r="A54" s="560"/>
      <c r="B54" s="472"/>
      <c r="C54" s="472"/>
      <c r="D54" s="472"/>
      <c r="E54" s="472"/>
      <c r="F54" s="472"/>
      <c r="G54" s="472"/>
      <c r="H54" s="549"/>
      <c r="I54" s="549"/>
      <c r="J54" s="653" t="s">
        <v>310</v>
      </c>
      <c r="K54" s="648">
        <f>SUM(K48:K53)</f>
        <v>-0.13826903360000004</v>
      </c>
      <c r="L54" s="654" t="s">
        <v>307</v>
      </c>
      <c r="M54" s="283"/>
      <c r="N54" s="283"/>
      <c r="O54" s="283"/>
      <c r="P54" s="648">
        <f>SUM(P48:P53)</f>
        <v>0.006959916400000003</v>
      </c>
      <c r="Q54" s="654" t="s">
        <v>307</v>
      </c>
    </row>
    <row r="55" spans="1:17" ht="3" customHeight="1" thickBot="1">
      <c r="A55" s="561"/>
      <c r="B55" s="537"/>
      <c r="C55" s="537"/>
      <c r="D55" s="537"/>
      <c r="E55" s="537"/>
      <c r="F55" s="537"/>
      <c r="G55" s="537"/>
      <c r="H55" s="537"/>
      <c r="I55" s="537"/>
      <c r="J55" s="537"/>
      <c r="K55" s="537"/>
      <c r="L55" s="537"/>
      <c r="M55" s="537"/>
      <c r="N55" s="537"/>
      <c r="O55" s="537"/>
      <c r="P55" s="537"/>
      <c r="Q55" s="538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="118" zoomScaleSheetLayoutView="118" zoomScalePageLayoutView="0" workbookViewId="0" topLeftCell="A1">
      <selection activeCell="T16" sqref="T16"/>
    </sheetView>
  </sheetViews>
  <sheetFormatPr defaultColWidth="9.140625" defaultRowHeight="12.75"/>
  <cols>
    <col min="1" max="1" width="2.140625" style="0" customWidth="1"/>
    <col min="2" max="2" width="11.7109375" style="0" customWidth="1"/>
    <col min="3" max="3" width="7.57421875" style="0" customWidth="1"/>
    <col min="4" max="4" width="5.421875" style="0" customWidth="1"/>
    <col min="5" max="5" width="5.7109375" style="0" customWidth="1"/>
    <col min="6" max="6" width="3.57421875" style="0" customWidth="1"/>
    <col min="7" max="7" width="9.00390625" style="0" customWidth="1"/>
    <col min="8" max="8" width="9.7109375" style="0" customWidth="1"/>
    <col min="9" max="9" width="4.8515625" style="0" customWidth="1"/>
    <col min="10" max="10" width="8.7109375" style="0" customWidth="1"/>
    <col min="11" max="11" width="8.00390625" style="0" customWidth="1"/>
    <col min="12" max="12" width="9.00390625" style="0" customWidth="1"/>
    <col min="13" max="13" width="9.28125" style="0" customWidth="1"/>
    <col min="14" max="14" width="5.421875" style="0" customWidth="1"/>
    <col min="15" max="15" width="6.140625" style="0" customWidth="1"/>
    <col min="16" max="16" width="9.7109375" style="0" customWidth="1"/>
    <col min="17" max="17" width="7.421875" style="0" customWidth="1"/>
    <col min="18" max="18" width="1.1484375" style="0" hidden="1" customWidth="1"/>
  </cols>
  <sheetData>
    <row r="1" spans="1:17" ht="12.75">
      <c r="A1" s="680" t="s">
        <v>218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</row>
    <row r="2" spans="1:17" ht="12.75">
      <c r="A2" s="682" t="s">
        <v>219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826" t="str">
        <f>NDPL!Q1</f>
        <v>MARCH-2020</v>
      </c>
      <c r="Q2" s="826"/>
    </row>
    <row r="3" spans="1:17" ht="12.75">
      <c r="A3" s="682" t="s">
        <v>427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</row>
    <row r="4" spans="1:17" ht="13.5" thickBot="1">
      <c r="A4" s="681"/>
      <c r="B4" s="681"/>
      <c r="C4" s="681"/>
      <c r="D4" s="681"/>
      <c r="E4" s="681"/>
      <c r="F4" s="681"/>
      <c r="G4" s="683"/>
      <c r="H4" s="683"/>
      <c r="I4" s="684" t="s">
        <v>374</v>
      </c>
      <c r="J4" s="683"/>
      <c r="K4" s="683"/>
      <c r="L4" s="683"/>
      <c r="M4" s="683"/>
      <c r="N4" s="684" t="s">
        <v>375</v>
      </c>
      <c r="O4" s="683"/>
      <c r="P4" s="683"/>
      <c r="Q4" s="681"/>
    </row>
    <row r="5" spans="1:17" s="755" customFormat="1" ht="57.75" thickBot="1" thickTop="1">
      <c r="A5" s="751" t="s">
        <v>8</v>
      </c>
      <c r="B5" s="753" t="s">
        <v>9</v>
      </c>
      <c r="C5" s="752" t="s">
        <v>1</v>
      </c>
      <c r="D5" s="752" t="s">
        <v>2</v>
      </c>
      <c r="E5" s="752" t="s">
        <v>3</v>
      </c>
      <c r="F5" s="752" t="s">
        <v>10</v>
      </c>
      <c r="G5" s="751" t="str">
        <f>NDPL!G5</f>
        <v>FINAL READING 31/03/2020</v>
      </c>
      <c r="H5" s="752" t="str">
        <f>NDPL!H5</f>
        <v>INTIAL READING 01/03/2020</v>
      </c>
      <c r="I5" s="752" t="s">
        <v>4</v>
      </c>
      <c r="J5" s="752" t="s">
        <v>5</v>
      </c>
      <c r="K5" s="752" t="s">
        <v>6</v>
      </c>
      <c r="L5" s="751" t="str">
        <f>NDPL!G5</f>
        <v>FINAL READING 31/03/2020</v>
      </c>
      <c r="M5" s="752" t="str">
        <f>NDPL!H5</f>
        <v>INTIAL READING 01/03/2020</v>
      </c>
      <c r="N5" s="752" t="s">
        <v>4</v>
      </c>
      <c r="O5" s="752" t="s">
        <v>5</v>
      </c>
      <c r="P5" s="752" t="s">
        <v>6</v>
      </c>
      <c r="Q5" s="754" t="s">
        <v>288</v>
      </c>
    </row>
    <row r="6" spans="1:17" ht="14.25" thickBot="1" thickTop="1">
      <c r="A6" s="681"/>
      <c r="B6" s="681"/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1"/>
      <c r="O6" s="681"/>
      <c r="P6" s="681"/>
      <c r="Q6" s="681"/>
    </row>
    <row r="7" spans="1:17" ht="13.5" thickTop="1">
      <c r="A7" s="685" t="s">
        <v>426</v>
      </c>
      <c r="B7" s="686"/>
      <c r="C7" s="687"/>
      <c r="D7" s="687"/>
      <c r="E7" s="687"/>
      <c r="F7" s="687"/>
      <c r="G7" s="688"/>
      <c r="H7" s="689"/>
      <c r="I7" s="689"/>
      <c r="J7" s="689"/>
      <c r="K7" s="690"/>
      <c r="L7" s="691"/>
      <c r="M7" s="687"/>
      <c r="N7" s="689"/>
      <c r="O7" s="689"/>
      <c r="P7" s="692"/>
      <c r="Q7" s="693"/>
    </row>
    <row r="8" spans="1:17" ht="12.75">
      <c r="A8" s="694" t="s">
        <v>200</v>
      </c>
      <c r="B8" s="681"/>
      <c r="C8" s="681"/>
      <c r="D8" s="681"/>
      <c r="E8" s="681"/>
      <c r="F8" s="681"/>
      <c r="G8" s="695"/>
      <c r="H8" s="696"/>
      <c r="I8" s="697"/>
      <c r="J8" s="697"/>
      <c r="K8" s="698"/>
      <c r="L8" s="699"/>
      <c r="M8" s="697"/>
      <c r="N8" s="697"/>
      <c r="O8" s="697"/>
      <c r="P8" s="700"/>
      <c r="Q8" s="469"/>
    </row>
    <row r="9" spans="1:17" ht="12.75">
      <c r="A9" s="701" t="s">
        <v>428</v>
      </c>
      <c r="B9" s="681"/>
      <c r="C9" s="681"/>
      <c r="D9" s="681"/>
      <c r="E9" s="681"/>
      <c r="F9" s="681"/>
      <c r="G9" s="695"/>
      <c r="H9" s="696"/>
      <c r="I9" s="697"/>
      <c r="J9" s="697"/>
      <c r="K9" s="698"/>
      <c r="L9" s="699"/>
      <c r="M9" s="697"/>
      <c r="N9" s="697"/>
      <c r="O9" s="697"/>
      <c r="P9" s="700"/>
      <c r="Q9" s="469"/>
    </row>
    <row r="10" spans="1:17" s="435" customFormat="1" ht="15">
      <c r="A10" s="702">
        <v>1</v>
      </c>
      <c r="B10" s="704" t="s">
        <v>451</v>
      </c>
      <c r="C10" s="703">
        <v>4864952</v>
      </c>
      <c r="D10" s="748" t="s">
        <v>12</v>
      </c>
      <c r="E10" s="749" t="s">
        <v>325</v>
      </c>
      <c r="F10" s="703">
        <v>625</v>
      </c>
      <c r="G10" s="325">
        <v>989686</v>
      </c>
      <c r="H10" s="326">
        <v>989969</v>
      </c>
      <c r="I10" s="697">
        <f>G10-H10</f>
        <v>-283</v>
      </c>
      <c r="J10" s="697">
        <f>$F10*I10</f>
        <v>-176875</v>
      </c>
      <c r="K10" s="750">
        <f>J10/1000000</f>
        <v>-0.176875</v>
      </c>
      <c r="L10" s="325">
        <v>999990</v>
      </c>
      <c r="M10" s="326">
        <v>999990</v>
      </c>
      <c r="N10" s="697">
        <f>L10-M10</f>
        <v>0</v>
      </c>
      <c r="O10" s="697">
        <f>$F10*N10</f>
        <v>0</v>
      </c>
      <c r="P10" s="700">
        <f>O10/1000000</f>
        <v>0</v>
      </c>
      <c r="Q10" s="469"/>
    </row>
    <row r="11" spans="1:17" s="435" customFormat="1" ht="15">
      <c r="A11" s="702">
        <v>2</v>
      </c>
      <c r="B11" s="704" t="s">
        <v>452</v>
      </c>
      <c r="C11" s="703">
        <v>5129958</v>
      </c>
      <c r="D11" s="748" t="s">
        <v>12</v>
      </c>
      <c r="E11" s="749" t="s">
        <v>325</v>
      </c>
      <c r="F11" s="703">
        <v>625</v>
      </c>
      <c r="G11" s="325">
        <v>990910</v>
      </c>
      <c r="H11" s="326">
        <v>991083</v>
      </c>
      <c r="I11" s="697">
        <f>G11-H11</f>
        <v>-173</v>
      </c>
      <c r="J11" s="697">
        <f>$F11*I11</f>
        <v>-108125</v>
      </c>
      <c r="K11" s="750">
        <f>J11/1000000</f>
        <v>-0.108125</v>
      </c>
      <c r="L11" s="325">
        <v>999844</v>
      </c>
      <c r="M11" s="326">
        <v>999844</v>
      </c>
      <c r="N11" s="697">
        <f>L11-M11</f>
        <v>0</v>
      </c>
      <c r="O11" s="697">
        <f>$F11*N11</f>
        <v>0</v>
      </c>
      <c r="P11" s="700">
        <f>O11/1000000</f>
        <v>0</v>
      </c>
      <c r="Q11" s="469"/>
    </row>
    <row r="12" spans="1:17" s="435" customFormat="1" ht="15">
      <c r="A12" s="694" t="s">
        <v>112</v>
      </c>
      <c r="B12" s="694"/>
      <c r="C12" s="703"/>
      <c r="D12" s="748"/>
      <c r="E12" s="749"/>
      <c r="F12" s="703"/>
      <c r="G12" s="325"/>
      <c r="H12" s="326"/>
      <c r="I12" s="697"/>
      <c r="J12" s="697"/>
      <c r="K12" s="750"/>
      <c r="L12" s="325"/>
      <c r="M12" s="326"/>
      <c r="N12" s="697"/>
      <c r="O12" s="697"/>
      <c r="P12" s="700"/>
      <c r="Q12" s="469"/>
    </row>
    <row r="13" spans="1:17" s="435" customFormat="1" ht="15">
      <c r="A13" s="702">
        <v>1</v>
      </c>
      <c r="B13" s="704" t="s">
        <v>451</v>
      </c>
      <c r="C13" s="703">
        <v>5295160</v>
      </c>
      <c r="D13" s="748" t="s">
        <v>12</v>
      </c>
      <c r="E13" s="749" t="s">
        <v>325</v>
      </c>
      <c r="F13" s="703">
        <v>400</v>
      </c>
      <c r="G13" s="92">
        <v>12023</v>
      </c>
      <c r="H13" s="81">
        <v>11659</v>
      </c>
      <c r="I13" s="161">
        <f>G13-H13</f>
        <v>364</v>
      </c>
      <c r="J13" s="161">
        <f>$F13*I13</f>
        <v>145600</v>
      </c>
      <c r="K13" s="813">
        <f>J13/1000000</f>
        <v>0.1456</v>
      </c>
      <c r="L13" s="325">
        <v>5995</v>
      </c>
      <c r="M13" s="326">
        <v>5995</v>
      </c>
      <c r="N13" s="697">
        <f>L13-M13</f>
        <v>0</v>
      </c>
      <c r="O13" s="697">
        <f>$F13*N13</f>
        <v>0</v>
      </c>
      <c r="P13" s="700">
        <f>O13/1000000</f>
        <v>0</v>
      </c>
      <c r="Q13" s="469"/>
    </row>
    <row r="14" spans="1:17" s="435" customFormat="1" ht="15">
      <c r="A14" s="54"/>
      <c r="B14" s="704"/>
      <c r="C14" s="703"/>
      <c r="D14" s="748"/>
      <c r="E14" s="749"/>
      <c r="F14" s="703">
        <v>400</v>
      </c>
      <c r="G14" s="92">
        <v>10737</v>
      </c>
      <c r="H14" s="81">
        <v>9984</v>
      </c>
      <c r="I14" s="81">
        <f>G14-H14</f>
        <v>753</v>
      </c>
      <c r="J14" s="81">
        <f>$F14*I14</f>
        <v>301200</v>
      </c>
      <c r="K14" s="81">
        <f>J14/1000000</f>
        <v>0.3012</v>
      </c>
      <c r="L14" s="325"/>
      <c r="M14" s="326"/>
      <c r="N14" s="697"/>
      <c r="O14" s="697"/>
      <c r="P14" s="700"/>
      <c r="Q14" s="469"/>
    </row>
    <row r="15" spans="1:17" s="435" customFormat="1" ht="15">
      <c r="A15" s="782" t="s">
        <v>470</v>
      </c>
      <c r="B15" s="694"/>
      <c r="C15" s="703"/>
      <c r="D15" s="748"/>
      <c r="E15" s="749"/>
      <c r="F15" s="703"/>
      <c r="G15" s="325"/>
      <c r="H15" s="326"/>
      <c r="I15" s="697"/>
      <c r="J15" s="697"/>
      <c r="K15" s="750"/>
      <c r="L15" s="325"/>
      <c r="M15" s="326"/>
      <c r="N15" s="697"/>
      <c r="O15" s="697"/>
      <c r="P15" s="700"/>
      <c r="Q15" s="469"/>
    </row>
    <row r="16" spans="1:17" s="435" customFormat="1" ht="15">
      <c r="A16" s="702">
        <v>1</v>
      </c>
      <c r="B16" s="704" t="s">
        <v>458</v>
      </c>
      <c r="C16" s="819" t="s">
        <v>469</v>
      </c>
      <c r="D16" s="820" t="s">
        <v>467</v>
      </c>
      <c r="E16" s="749" t="s">
        <v>325</v>
      </c>
      <c r="F16" s="703">
        <v>-1</v>
      </c>
      <c r="G16" s="325">
        <v>15220</v>
      </c>
      <c r="H16" s="54">
        <v>8800</v>
      </c>
      <c r="I16" s="697">
        <f>G16-H16</f>
        <v>6420</v>
      </c>
      <c r="J16" s="697">
        <f>$F16*I16</f>
        <v>-6420</v>
      </c>
      <c r="K16" s="750">
        <f>J16/1000000</f>
        <v>-0.00642</v>
      </c>
      <c r="L16" s="325">
        <v>13780</v>
      </c>
      <c r="M16" s="54">
        <v>13370</v>
      </c>
      <c r="N16" s="697">
        <f>L16-M16</f>
        <v>410</v>
      </c>
      <c r="O16" s="697">
        <f>$F16*N16</f>
        <v>-410</v>
      </c>
      <c r="P16" s="700">
        <f>O16/1000000</f>
        <v>-0.00041</v>
      </c>
      <c r="Q16" s="821"/>
    </row>
    <row r="17" spans="1:17" s="435" customFormat="1" ht="15">
      <c r="A17" s="702">
        <v>2</v>
      </c>
      <c r="B17" s="704" t="s">
        <v>459</v>
      </c>
      <c r="C17" s="819" t="s">
        <v>466</v>
      </c>
      <c r="D17" s="820" t="s">
        <v>467</v>
      </c>
      <c r="E17" s="749" t="s">
        <v>325</v>
      </c>
      <c r="F17" s="703">
        <v>-1</v>
      </c>
      <c r="G17" s="325">
        <v>4260</v>
      </c>
      <c r="H17" s="54">
        <v>4150</v>
      </c>
      <c r="I17" s="697">
        <f>G17-H17</f>
        <v>110</v>
      </c>
      <c r="J17" s="697">
        <f>$F17*I17</f>
        <v>-110</v>
      </c>
      <c r="K17" s="750">
        <f>J17/1000000</f>
        <v>-0.00011</v>
      </c>
      <c r="L17" s="325">
        <v>54770</v>
      </c>
      <c r="M17" s="54">
        <v>42370</v>
      </c>
      <c r="N17" s="697">
        <f>L17-M17</f>
        <v>12400</v>
      </c>
      <c r="O17" s="697">
        <f>$F17*N17</f>
        <v>-12400</v>
      </c>
      <c r="P17" s="700">
        <f>O17/1000000</f>
        <v>-0.0124</v>
      </c>
      <c r="Q17" s="821"/>
    </row>
    <row r="18" spans="1:17" s="435" customFormat="1" ht="15">
      <c r="A18" s="702">
        <v>3</v>
      </c>
      <c r="B18" s="704" t="s">
        <v>460</v>
      </c>
      <c r="C18" s="819" t="s">
        <v>468</v>
      </c>
      <c r="D18" s="820" t="s">
        <v>467</v>
      </c>
      <c r="E18" s="749" t="s">
        <v>325</v>
      </c>
      <c r="F18" s="703">
        <v>-1</v>
      </c>
      <c r="G18" s="325">
        <v>15200</v>
      </c>
      <c r="H18" s="54">
        <v>14300</v>
      </c>
      <c r="I18" s="697">
        <f>G18-H18</f>
        <v>900</v>
      </c>
      <c r="J18" s="697">
        <f>$F18*I18</f>
        <v>-900</v>
      </c>
      <c r="K18" s="750">
        <f>J18/1000000</f>
        <v>-0.0009</v>
      </c>
      <c r="L18" s="325">
        <v>157200</v>
      </c>
      <c r="M18" s="54">
        <v>116600</v>
      </c>
      <c r="N18" s="697">
        <f>L18-M18</f>
        <v>40600</v>
      </c>
      <c r="O18" s="697">
        <f>$F18*N18</f>
        <v>-40600</v>
      </c>
      <c r="P18" s="700">
        <f>O18/1000000</f>
        <v>-0.0406</v>
      </c>
      <c r="Q18" s="821"/>
    </row>
    <row r="19" spans="1:17" s="435" customFormat="1" ht="12.75">
      <c r="A19" s="702"/>
      <c r="B19" s="704"/>
      <c r="C19" s="703"/>
      <c r="D19" s="748"/>
      <c r="E19" s="749"/>
      <c r="F19" s="703"/>
      <c r="G19" s="702"/>
      <c r="H19" s="54"/>
      <c r="I19" s="697"/>
      <c r="J19" s="697"/>
      <c r="K19" s="750"/>
      <c r="L19" s="702"/>
      <c r="M19" s="54"/>
      <c r="N19" s="697"/>
      <c r="O19" s="697"/>
      <c r="P19" s="700"/>
      <c r="Q19" s="469"/>
    </row>
    <row r="20" spans="1:18" s="17" customFormat="1" ht="13.5" thickBot="1">
      <c r="A20" s="705"/>
      <c r="B20" s="706" t="s">
        <v>212</v>
      </c>
      <c r="C20" s="707"/>
      <c r="D20" s="708"/>
      <c r="E20" s="707"/>
      <c r="F20" s="709"/>
      <c r="G20" s="710"/>
      <c r="H20" s="711"/>
      <c r="I20" s="711"/>
      <c r="J20" s="711"/>
      <c r="K20" s="712">
        <f>SUM(K10:K19)</f>
        <v>0.15436999999999998</v>
      </c>
      <c r="L20" s="710"/>
      <c r="M20" s="711"/>
      <c r="N20" s="711"/>
      <c r="O20" s="711"/>
      <c r="P20" s="712">
        <f>SUM(P10:P19)</f>
        <v>-0.05341</v>
      </c>
      <c r="Q20" s="713"/>
      <c r="R20"/>
    </row>
    <row r="22" spans="1:16" ht="12.75">
      <c r="A22" s="106" t="s">
        <v>308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>
        <f>'STEPPED UP GENCO'!K46</f>
        <v>-0.08108552880000001</v>
      </c>
      <c r="P22" s="818">
        <f>'STEPPED UP GENCO'!P46</f>
        <v>-6.741299999999996E-06</v>
      </c>
    </row>
    <row r="23" spans="1:10" ht="12.75">
      <c r="A23" s="106"/>
      <c r="B23" s="106"/>
      <c r="C23" s="106"/>
      <c r="D23" s="106"/>
      <c r="E23" s="106"/>
      <c r="F23" s="106"/>
      <c r="G23" s="106"/>
      <c r="H23" s="106"/>
      <c r="I23" s="106"/>
      <c r="J23" s="106"/>
    </row>
    <row r="24" spans="1:16" ht="12.75">
      <c r="A24" s="106" t="s">
        <v>457</v>
      </c>
      <c r="B24" s="106"/>
      <c r="C24" s="106"/>
      <c r="D24" s="106"/>
      <c r="E24" s="106"/>
      <c r="F24" s="106"/>
      <c r="G24" s="106"/>
      <c r="H24" s="106"/>
      <c r="I24" s="106"/>
      <c r="J24" s="106"/>
      <c r="K24" s="777">
        <f>SUM(K20:K22)</f>
        <v>0.07328447119999996</v>
      </c>
      <c r="P24" s="777">
        <f>SUM(P20:P22)</f>
        <v>-0.0534167413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70" zoomScaleNormal="85" zoomScaleSheetLayoutView="70" zoomScalePageLayoutView="0" workbookViewId="0" topLeftCell="A6">
      <selection activeCell="K20" sqref="K20"/>
    </sheetView>
  </sheetViews>
  <sheetFormatPr defaultColWidth="9.140625" defaultRowHeight="12.75"/>
  <cols>
    <col min="1" max="1" width="5.140625" style="435" customWidth="1"/>
    <col min="2" max="2" width="36.8515625" style="435" customWidth="1"/>
    <col min="3" max="3" width="14.8515625" style="435" bestFit="1" customWidth="1"/>
    <col min="4" max="4" width="9.8515625" style="435" customWidth="1"/>
    <col min="5" max="5" width="16.8515625" style="435" customWidth="1"/>
    <col min="6" max="6" width="11.421875" style="435" customWidth="1"/>
    <col min="7" max="7" width="13.421875" style="435" customWidth="1"/>
    <col min="8" max="8" width="13.8515625" style="435" customWidth="1"/>
    <col min="9" max="9" width="11.00390625" style="435" customWidth="1"/>
    <col min="10" max="10" width="11.28125" style="435" customWidth="1"/>
    <col min="11" max="11" width="15.28125" style="435" customWidth="1"/>
    <col min="12" max="12" width="14.00390625" style="435" customWidth="1"/>
    <col min="13" max="13" width="13.00390625" style="435" customWidth="1"/>
    <col min="14" max="14" width="11.140625" style="435" customWidth="1"/>
    <col min="15" max="15" width="13.00390625" style="435" customWidth="1"/>
    <col min="16" max="16" width="14.7109375" style="435" customWidth="1"/>
    <col min="17" max="17" width="20.00390625" style="435" customWidth="1"/>
    <col min="18" max="16384" width="9.140625" style="435" customWidth="1"/>
  </cols>
  <sheetData>
    <row r="1" ht="26.25">
      <c r="A1" s="1" t="s">
        <v>218</v>
      </c>
    </row>
    <row r="2" spans="1:17" ht="16.5" customHeight="1">
      <c r="A2" s="292" t="s">
        <v>219</v>
      </c>
      <c r="P2" s="655" t="str">
        <f>NDPL!Q1</f>
        <v>MARCH-2020</v>
      </c>
      <c r="Q2" s="656"/>
    </row>
    <row r="3" spans="1:8" ht="23.25">
      <c r="A3" s="178" t="s">
        <v>266</v>
      </c>
      <c r="H3" s="515"/>
    </row>
    <row r="4" spans="1:16" ht="24" thickBot="1">
      <c r="A4" s="3"/>
      <c r="G4" s="472"/>
      <c r="H4" s="472"/>
      <c r="I4" s="45" t="s">
        <v>374</v>
      </c>
      <c r="J4" s="472"/>
      <c r="K4" s="472"/>
      <c r="L4" s="472"/>
      <c r="M4" s="472"/>
      <c r="N4" s="45" t="s">
        <v>375</v>
      </c>
      <c r="O4" s="472"/>
      <c r="P4" s="472"/>
    </row>
    <row r="5" spans="1:17" ht="43.5" customHeight="1" thickBot="1" thickTop="1">
      <c r="A5" s="516" t="s">
        <v>8</v>
      </c>
      <c r="B5" s="494" t="s">
        <v>9</v>
      </c>
      <c r="C5" s="495" t="s">
        <v>1</v>
      </c>
      <c r="D5" s="495" t="s">
        <v>2</v>
      </c>
      <c r="E5" s="495" t="s">
        <v>3</v>
      </c>
      <c r="F5" s="495" t="s">
        <v>10</v>
      </c>
      <c r="G5" s="493" t="str">
        <f>NDPL!G5</f>
        <v>FINAL READING 31/03/2020</v>
      </c>
      <c r="H5" s="495" t="str">
        <f>NDPL!H5</f>
        <v>INTIAL READING 01/03/2020</v>
      </c>
      <c r="I5" s="495" t="s">
        <v>4</v>
      </c>
      <c r="J5" s="495" t="s">
        <v>5</v>
      </c>
      <c r="K5" s="517" t="s">
        <v>6</v>
      </c>
      <c r="L5" s="493" t="str">
        <f>NDPL!G5</f>
        <v>FINAL READING 31/03/2020</v>
      </c>
      <c r="M5" s="495" t="str">
        <f>NDPL!H5</f>
        <v>INTIAL READING 01/03/2020</v>
      </c>
      <c r="N5" s="495" t="s">
        <v>4</v>
      </c>
      <c r="O5" s="495" t="s">
        <v>5</v>
      </c>
      <c r="P5" s="517" t="s">
        <v>6</v>
      </c>
      <c r="Q5" s="517" t="s">
        <v>288</v>
      </c>
    </row>
    <row r="6" ht="14.25" thickBot="1" thickTop="1"/>
    <row r="7" spans="1:17" ht="19.5" customHeight="1" thickTop="1">
      <c r="A7" s="276"/>
      <c r="B7" s="277" t="s">
        <v>233</v>
      </c>
      <c r="C7" s="278"/>
      <c r="D7" s="278"/>
      <c r="E7" s="278"/>
      <c r="F7" s="279"/>
      <c r="G7" s="94"/>
      <c r="H7" s="88"/>
      <c r="I7" s="88"/>
      <c r="J7" s="88"/>
      <c r="K7" s="91"/>
      <c r="L7" s="96"/>
      <c r="M7" s="447"/>
      <c r="N7" s="447"/>
      <c r="O7" s="447"/>
      <c r="P7" s="574"/>
      <c r="Q7" s="523"/>
    </row>
    <row r="8" spans="1:17" ht="19.5" customHeight="1">
      <c r="A8" s="257"/>
      <c r="B8" s="280" t="s">
        <v>234</v>
      </c>
      <c r="C8" s="281"/>
      <c r="D8" s="281"/>
      <c r="E8" s="281"/>
      <c r="F8" s="282"/>
      <c r="G8" s="37"/>
      <c r="H8" s="43"/>
      <c r="I8" s="43"/>
      <c r="J8" s="43"/>
      <c r="K8" s="41"/>
      <c r="L8" s="97"/>
      <c r="M8" s="472"/>
      <c r="N8" s="472"/>
      <c r="O8" s="472"/>
      <c r="P8" s="657"/>
      <c r="Q8" s="439"/>
    </row>
    <row r="9" spans="1:17" ht="19.5" customHeight="1">
      <c r="A9" s="257">
        <v>1</v>
      </c>
      <c r="B9" s="283" t="s">
        <v>235</v>
      </c>
      <c r="C9" s="281">
        <v>4864817</v>
      </c>
      <c r="D9" s="267" t="s">
        <v>12</v>
      </c>
      <c r="E9" s="93" t="s">
        <v>325</v>
      </c>
      <c r="F9" s="282">
        <v>100</v>
      </c>
      <c r="G9" s="325">
        <v>956136</v>
      </c>
      <c r="H9" s="326">
        <v>961254</v>
      </c>
      <c r="I9" s="434">
        <f>G9-H9</f>
        <v>-5118</v>
      </c>
      <c r="J9" s="434">
        <f>$F9*I9</f>
        <v>-511800</v>
      </c>
      <c r="K9" s="481">
        <f>J9/1000000</f>
        <v>-0.5118</v>
      </c>
      <c r="L9" s="326">
        <v>2033</v>
      </c>
      <c r="M9" s="326">
        <v>2033</v>
      </c>
      <c r="N9" s="434">
        <f>L9-M9</f>
        <v>0</v>
      </c>
      <c r="O9" s="434">
        <f>$F9*N9</f>
        <v>0</v>
      </c>
      <c r="P9" s="481">
        <f>O9/1000000</f>
        <v>0</v>
      </c>
      <c r="Q9" s="451"/>
    </row>
    <row r="10" spans="1:17" ht="19.5" customHeight="1">
      <c r="A10" s="257">
        <v>2</v>
      </c>
      <c r="B10" s="283" t="s">
        <v>236</v>
      </c>
      <c r="C10" s="281">
        <v>4864794</v>
      </c>
      <c r="D10" s="267" t="s">
        <v>12</v>
      </c>
      <c r="E10" s="93" t="s">
        <v>325</v>
      </c>
      <c r="F10" s="282">
        <v>100</v>
      </c>
      <c r="G10" s="325">
        <v>57765</v>
      </c>
      <c r="H10" s="326">
        <v>58888</v>
      </c>
      <c r="I10" s="434">
        <f>G10-H10</f>
        <v>-1123</v>
      </c>
      <c r="J10" s="434">
        <f>$F10*I10</f>
        <v>-112300</v>
      </c>
      <c r="K10" s="481">
        <f>J10/1000000</f>
        <v>-0.1123</v>
      </c>
      <c r="L10" s="326">
        <v>6263</v>
      </c>
      <c r="M10" s="326">
        <v>6263</v>
      </c>
      <c r="N10" s="434">
        <f>L10-M10</f>
        <v>0</v>
      </c>
      <c r="O10" s="434">
        <f>$F10*N10</f>
        <v>0</v>
      </c>
      <c r="P10" s="481">
        <f>O10/1000000</f>
        <v>0</v>
      </c>
      <c r="Q10" s="439"/>
    </row>
    <row r="11" spans="1:17" ht="19.5" customHeight="1">
      <c r="A11" s="257">
        <v>3</v>
      </c>
      <c r="B11" s="283" t="s">
        <v>237</v>
      </c>
      <c r="C11" s="281">
        <v>4864896</v>
      </c>
      <c r="D11" s="267" t="s">
        <v>12</v>
      </c>
      <c r="E11" s="93" t="s">
        <v>325</v>
      </c>
      <c r="F11" s="282">
        <v>500</v>
      </c>
      <c r="G11" s="325">
        <v>15865</v>
      </c>
      <c r="H11" s="326">
        <v>15651</v>
      </c>
      <c r="I11" s="434">
        <f>G11-H11</f>
        <v>214</v>
      </c>
      <c r="J11" s="434">
        <f>$F11*I11</f>
        <v>107000</v>
      </c>
      <c r="K11" s="481">
        <f>J11/1000000</f>
        <v>0.107</v>
      </c>
      <c r="L11" s="326">
        <v>3872</v>
      </c>
      <c r="M11" s="326">
        <v>3870</v>
      </c>
      <c r="N11" s="434">
        <f>L11-M11</f>
        <v>2</v>
      </c>
      <c r="O11" s="434">
        <f>$F11*N11</f>
        <v>1000</v>
      </c>
      <c r="P11" s="481">
        <f>O11/1000000</f>
        <v>0.001</v>
      </c>
      <c r="Q11" s="439"/>
    </row>
    <row r="12" spans="1:17" ht="19.5" customHeight="1">
      <c r="A12" s="257">
        <v>4</v>
      </c>
      <c r="B12" s="283" t="s">
        <v>238</v>
      </c>
      <c r="C12" s="281">
        <v>4864863</v>
      </c>
      <c r="D12" s="267" t="s">
        <v>12</v>
      </c>
      <c r="E12" s="93" t="s">
        <v>325</v>
      </c>
      <c r="F12" s="669">
        <v>937.5</v>
      </c>
      <c r="G12" s="325">
        <v>997952</v>
      </c>
      <c r="H12" s="326">
        <v>998233</v>
      </c>
      <c r="I12" s="434">
        <f>G12-H12</f>
        <v>-281</v>
      </c>
      <c r="J12" s="434">
        <f>$F12*I12</f>
        <v>-263437.5</v>
      </c>
      <c r="K12" s="481">
        <f>J12/1000000</f>
        <v>-0.2634375</v>
      </c>
      <c r="L12" s="326">
        <v>87</v>
      </c>
      <c r="M12" s="326">
        <v>87</v>
      </c>
      <c r="N12" s="434">
        <f>L12-M12</f>
        <v>0</v>
      </c>
      <c r="O12" s="434">
        <f>$F12*N12</f>
        <v>0</v>
      </c>
      <c r="P12" s="481">
        <f>O12/1000000</f>
        <v>0</v>
      </c>
      <c r="Q12" s="670"/>
    </row>
    <row r="13" spans="1:17" ht="19.5" customHeight="1">
      <c r="A13" s="257"/>
      <c r="B13" s="280" t="s">
        <v>239</v>
      </c>
      <c r="C13" s="281"/>
      <c r="D13" s="267"/>
      <c r="E13" s="81"/>
      <c r="F13" s="282"/>
      <c r="G13" s="325"/>
      <c r="H13" s="326"/>
      <c r="I13" s="273"/>
      <c r="J13" s="273"/>
      <c r="K13" s="288"/>
      <c r="L13" s="326"/>
      <c r="M13" s="326"/>
      <c r="N13" s="273"/>
      <c r="O13" s="273"/>
      <c r="P13" s="484"/>
      <c r="Q13" s="439"/>
    </row>
    <row r="14" spans="1:17" ht="19.5" customHeight="1">
      <c r="A14" s="257"/>
      <c r="B14" s="280"/>
      <c r="C14" s="281"/>
      <c r="D14" s="267"/>
      <c r="E14" s="81"/>
      <c r="F14" s="282"/>
      <c r="G14" s="325"/>
      <c r="H14" s="326"/>
      <c r="I14" s="273"/>
      <c r="J14" s="273"/>
      <c r="K14" s="288"/>
      <c r="L14" s="326"/>
      <c r="M14" s="326"/>
      <c r="N14" s="273"/>
      <c r="O14" s="273"/>
      <c r="P14" s="484"/>
      <c r="Q14" s="439"/>
    </row>
    <row r="15" spans="1:17" ht="19.5" customHeight="1">
      <c r="A15" s="257">
        <v>5</v>
      </c>
      <c r="B15" s="283" t="s">
        <v>240</v>
      </c>
      <c r="C15" s="281">
        <v>5128406</v>
      </c>
      <c r="D15" s="267" t="s">
        <v>12</v>
      </c>
      <c r="E15" s="93" t="s">
        <v>325</v>
      </c>
      <c r="F15" s="282">
        <v>-500</v>
      </c>
      <c r="G15" s="325">
        <v>994158</v>
      </c>
      <c r="H15" s="326">
        <v>994304</v>
      </c>
      <c r="I15" s="434">
        <f>G15-H15</f>
        <v>-146</v>
      </c>
      <c r="J15" s="434">
        <f>$F15*I15</f>
        <v>73000</v>
      </c>
      <c r="K15" s="481">
        <f>J15/1000000</f>
        <v>0.073</v>
      </c>
      <c r="L15" s="326">
        <v>999825</v>
      </c>
      <c r="M15" s="326">
        <v>999825</v>
      </c>
      <c r="N15" s="434">
        <f>L15-M15</f>
        <v>0</v>
      </c>
      <c r="O15" s="434">
        <f>$F15*N15</f>
        <v>0</v>
      </c>
      <c r="P15" s="481">
        <f>O15/1000000</f>
        <v>0</v>
      </c>
      <c r="Q15" s="439"/>
    </row>
    <row r="16" spans="1:17" ht="19.5" customHeight="1">
      <c r="A16" s="257">
        <v>6</v>
      </c>
      <c r="B16" s="283" t="s">
        <v>241</v>
      </c>
      <c r="C16" s="281">
        <v>4864851</v>
      </c>
      <c r="D16" s="267" t="s">
        <v>12</v>
      </c>
      <c r="E16" s="93" t="s">
        <v>325</v>
      </c>
      <c r="F16" s="282">
        <v>-500</v>
      </c>
      <c r="G16" s="325">
        <v>993526</v>
      </c>
      <c r="H16" s="326">
        <v>993596</v>
      </c>
      <c r="I16" s="434">
        <f>G16-H16</f>
        <v>-70</v>
      </c>
      <c r="J16" s="434">
        <f>$F16*I16</f>
        <v>35000</v>
      </c>
      <c r="K16" s="481">
        <f>J16/1000000</f>
        <v>0.035</v>
      </c>
      <c r="L16" s="326">
        <v>999852</v>
      </c>
      <c r="M16" s="326">
        <v>999852</v>
      </c>
      <c r="N16" s="434">
        <f>L16-M16</f>
        <v>0</v>
      </c>
      <c r="O16" s="434">
        <f>$F16*N16</f>
        <v>0</v>
      </c>
      <c r="P16" s="481">
        <f>O16/1000000</f>
        <v>0</v>
      </c>
      <c r="Q16" s="439"/>
    </row>
    <row r="17" spans="1:17" ht="19.5" customHeight="1">
      <c r="A17" s="257">
        <v>7</v>
      </c>
      <c r="B17" s="283" t="s">
        <v>256</v>
      </c>
      <c r="C17" s="281">
        <v>4902559</v>
      </c>
      <c r="D17" s="267" t="s">
        <v>12</v>
      </c>
      <c r="E17" s="93" t="s">
        <v>325</v>
      </c>
      <c r="F17" s="282">
        <v>300</v>
      </c>
      <c r="G17" s="325">
        <v>233</v>
      </c>
      <c r="H17" s="326">
        <v>231</v>
      </c>
      <c r="I17" s="434">
        <f>G17-H17</f>
        <v>2</v>
      </c>
      <c r="J17" s="434">
        <f>$F17*I17</f>
        <v>600</v>
      </c>
      <c r="K17" s="481">
        <f>J17/1000000</f>
        <v>0.0006</v>
      </c>
      <c r="L17" s="326">
        <v>22</v>
      </c>
      <c r="M17" s="326">
        <v>22</v>
      </c>
      <c r="N17" s="434">
        <f>L17-M17</f>
        <v>0</v>
      </c>
      <c r="O17" s="434">
        <f>$F17*N17</f>
        <v>0</v>
      </c>
      <c r="P17" s="481">
        <f>O17/1000000</f>
        <v>0</v>
      </c>
      <c r="Q17" s="439"/>
    </row>
    <row r="18" spans="1:17" ht="19.5" customHeight="1">
      <c r="A18" s="257"/>
      <c r="B18" s="280"/>
      <c r="C18" s="281"/>
      <c r="D18" s="267"/>
      <c r="E18" s="93"/>
      <c r="F18" s="282"/>
      <c r="G18" s="325"/>
      <c r="H18" s="326"/>
      <c r="I18" s="43"/>
      <c r="J18" s="43"/>
      <c r="K18" s="95"/>
      <c r="L18" s="326"/>
      <c r="M18" s="326"/>
      <c r="N18" s="473"/>
      <c r="O18" s="473"/>
      <c r="P18" s="474"/>
      <c r="Q18" s="439"/>
    </row>
    <row r="19" spans="1:17" ht="19.5" customHeight="1">
      <c r="A19" s="257"/>
      <c r="B19" s="283"/>
      <c r="C19" s="281"/>
      <c r="D19" s="267"/>
      <c r="E19" s="93"/>
      <c r="F19" s="282"/>
      <c r="G19" s="325"/>
      <c r="H19" s="326"/>
      <c r="I19" s="43"/>
      <c r="J19" s="43"/>
      <c r="K19" s="95"/>
      <c r="L19" s="326"/>
      <c r="M19" s="326"/>
      <c r="N19" s="473"/>
      <c r="O19" s="473"/>
      <c r="P19" s="474"/>
      <c r="Q19" s="439"/>
    </row>
    <row r="20" spans="1:17" ht="19.5" customHeight="1">
      <c r="A20" s="257"/>
      <c r="B20" s="280" t="s">
        <v>242</v>
      </c>
      <c r="C20" s="281"/>
      <c r="D20" s="267"/>
      <c r="E20" s="93"/>
      <c r="F20" s="284"/>
      <c r="G20" s="325"/>
      <c r="H20" s="326"/>
      <c r="I20" s="40"/>
      <c r="J20" s="44"/>
      <c r="K20" s="290">
        <f>SUM(K9:K19)</f>
        <v>-0.6719375</v>
      </c>
      <c r="L20" s="326"/>
      <c r="M20" s="326"/>
      <c r="N20" s="273"/>
      <c r="O20" s="273"/>
      <c r="P20" s="290">
        <f>SUM(P9:P19)</f>
        <v>0.001</v>
      </c>
      <c r="Q20" s="439"/>
    </row>
    <row r="21" spans="1:17" ht="19.5" customHeight="1">
      <c r="A21" s="257"/>
      <c r="B21" s="280" t="s">
        <v>243</v>
      </c>
      <c r="C21" s="281"/>
      <c r="D21" s="267"/>
      <c r="E21" s="93"/>
      <c r="F21" s="284"/>
      <c r="G21" s="325"/>
      <c r="H21" s="326"/>
      <c r="I21" s="40"/>
      <c r="J21" s="40"/>
      <c r="K21" s="95"/>
      <c r="L21" s="326"/>
      <c r="M21" s="326"/>
      <c r="N21" s="473"/>
      <c r="O21" s="473"/>
      <c r="P21" s="474"/>
      <c r="Q21" s="439"/>
    </row>
    <row r="22" spans="1:17" ht="19.5" customHeight="1">
      <c r="A22" s="257"/>
      <c r="B22" s="280" t="s">
        <v>244</v>
      </c>
      <c r="C22" s="281"/>
      <c r="D22" s="267"/>
      <c r="E22" s="93"/>
      <c r="F22" s="284"/>
      <c r="G22" s="325"/>
      <c r="H22" s="326"/>
      <c r="I22" s="40"/>
      <c r="J22" s="40"/>
      <c r="K22" s="95"/>
      <c r="L22" s="326"/>
      <c r="M22" s="326"/>
      <c r="N22" s="473"/>
      <c r="O22" s="473"/>
      <c r="P22" s="474"/>
      <c r="Q22" s="439"/>
    </row>
    <row r="23" spans="1:17" ht="19.5" customHeight="1">
      <c r="A23" s="257">
        <v>8</v>
      </c>
      <c r="B23" s="283" t="s">
        <v>245</v>
      </c>
      <c r="C23" s="281">
        <v>4864796</v>
      </c>
      <c r="D23" s="267" t="s">
        <v>12</v>
      </c>
      <c r="E23" s="93" t="s">
        <v>325</v>
      </c>
      <c r="F23" s="282">
        <v>200</v>
      </c>
      <c r="G23" s="325">
        <v>972578</v>
      </c>
      <c r="H23" s="326">
        <v>974233</v>
      </c>
      <c r="I23" s="434">
        <f>G23-H23</f>
        <v>-1655</v>
      </c>
      <c r="J23" s="434">
        <f>$F23*I23</f>
        <v>-331000</v>
      </c>
      <c r="K23" s="481">
        <f>J23/1000000</f>
        <v>-0.331</v>
      </c>
      <c r="L23" s="326">
        <v>999788</v>
      </c>
      <c r="M23" s="326">
        <v>999796</v>
      </c>
      <c r="N23" s="434">
        <f>L23-M23</f>
        <v>-8</v>
      </c>
      <c r="O23" s="434">
        <f>$F23*N23</f>
        <v>-1600</v>
      </c>
      <c r="P23" s="481">
        <f>O23/1000000</f>
        <v>-0.0016</v>
      </c>
      <c r="Q23" s="451"/>
    </row>
    <row r="24" spans="1:17" ht="21" customHeight="1">
      <c r="A24" s="257">
        <v>9</v>
      </c>
      <c r="B24" s="283" t="s">
        <v>246</v>
      </c>
      <c r="C24" s="281">
        <v>5128407</v>
      </c>
      <c r="D24" s="267" t="s">
        <v>12</v>
      </c>
      <c r="E24" s="93" t="s">
        <v>325</v>
      </c>
      <c r="F24" s="282">
        <v>937.5</v>
      </c>
      <c r="G24" s="325">
        <v>988577</v>
      </c>
      <c r="H24" s="326">
        <v>989035</v>
      </c>
      <c r="I24" s="434">
        <f>G24-H24</f>
        <v>-458</v>
      </c>
      <c r="J24" s="434">
        <f>$F24*I24</f>
        <v>-429375</v>
      </c>
      <c r="K24" s="481">
        <f>J24/1000000</f>
        <v>-0.429375</v>
      </c>
      <c r="L24" s="326">
        <v>999929</v>
      </c>
      <c r="M24" s="326">
        <v>999929</v>
      </c>
      <c r="N24" s="434">
        <f>L24-M24</f>
        <v>0</v>
      </c>
      <c r="O24" s="434">
        <f>$F24*N24</f>
        <v>0</v>
      </c>
      <c r="P24" s="481">
        <f>O24/1000000</f>
        <v>0</v>
      </c>
      <c r="Q24" s="445"/>
    </row>
    <row r="25" spans="1:17" ht="19.5" customHeight="1">
      <c r="A25" s="257"/>
      <c r="B25" s="280" t="s">
        <v>247</v>
      </c>
      <c r="C25" s="283"/>
      <c r="D25" s="267"/>
      <c r="E25" s="93"/>
      <c r="F25" s="284"/>
      <c r="G25" s="325"/>
      <c r="H25" s="326"/>
      <c r="I25" s="40"/>
      <c r="J25" s="44"/>
      <c r="K25" s="290">
        <f>SUM(K23:K24)</f>
        <v>-0.760375</v>
      </c>
      <c r="L25" s="326"/>
      <c r="M25" s="326"/>
      <c r="N25" s="273"/>
      <c r="O25" s="273"/>
      <c r="P25" s="290">
        <f>SUM(P23:P24)</f>
        <v>-0.0016</v>
      </c>
      <c r="Q25" s="439"/>
    </row>
    <row r="26" spans="1:17" ht="19.5" customHeight="1">
      <c r="A26" s="257"/>
      <c r="B26" s="280" t="s">
        <v>248</v>
      </c>
      <c r="C26" s="281"/>
      <c r="D26" s="267"/>
      <c r="E26" s="81"/>
      <c r="F26" s="282"/>
      <c r="G26" s="325"/>
      <c r="H26" s="326"/>
      <c r="I26" s="43"/>
      <c r="J26" s="39"/>
      <c r="K26" s="95"/>
      <c r="L26" s="326"/>
      <c r="M26" s="326"/>
      <c r="N26" s="473"/>
      <c r="O26" s="473"/>
      <c r="P26" s="474"/>
      <c r="Q26" s="439"/>
    </row>
    <row r="27" spans="1:17" ht="19.5" customHeight="1">
      <c r="A27" s="257"/>
      <c r="B27" s="280" t="s">
        <v>244</v>
      </c>
      <c r="C27" s="281"/>
      <c r="D27" s="267"/>
      <c r="E27" s="81"/>
      <c r="F27" s="282"/>
      <c r="G27" s="325"/>
      <c r="H27" s="326"/>
      <c r="I27" s="43"/>
      <c r="J27" s="39"/>
      <c r="K27" s="95"/>
      <c r="L27" s="326"/>
      <c r="M27" s="326"/>
      <c r="N27" s="473"/>
      <c r="O27" s="473"/>
      <c r="P27" s="474"/>
      <c r="Q27" s="439"/>
    </row>
    <row r="28" spans="1:17" ht="19.5" customHeight="1">
      <c r="A28" s="257">
        <v>10</v>
      </c>
      <c r="B28" s="283" t="s">
        <v>249</v>
      </c>
      <c r="C28" s="281">
        <v>4864866</v>
      </c>
      <c r="D28" s="267" t="s">
        <v>12</v>
      </c>
      <c r="E28" s="93" t="s">
        <v>325</v>
      </c>
      <c r="F28" s="482">
        <v>1250</v>
      </c>
      <c r="G28" s="325">
        <v>1692</v>
      </c>
      <c r="H28" s="326">
        <v>1719</v>
      </c>
      <c r="I28" s="434">
        <f aca="true" t="shared" si="0" ref="I28:I33">G28-H28</f>
        <v>-27</v>
      </c>
      <c r="J28" s="434">
        <f aca="true" t="shared" si="1" ref="J28:J33">$F28*I28</f>
        <v>-33750</v>
      </c>
      <c r="K28" s="481">
        <f aca="true" t="shared" si="2" ref="K28:K33">J28/1000000</f>
        <v>-0.03375</v>
      </c>
      <c r="L28" s="326">
        <v>999934</v>
      </c>
      <c r="M28" s="326">
        <v>999934</v>
      </c>
      <c r="N28" s="434">
        <f aca="true" t="shared" si="3" ref="N28:N33">L28-M28</f>
        <v>0</v>
      </c>
      <c r="O28" s="434">
        <f aca="true" t="shared" si="4" ref="O28:O33">$F28*N28</f>
        <v>0</v>
      </c>
      <c r="P28" s="481">
        <f aca="true" t="shared" si="5" ref="P28:P33">O28/1000000</f>
        <v>0</v>
      </c>
      <c r="Q28" s="439"/>
    </row>
    <row r="29" spans="1:17" ht="19.5" customHeight="1">
      <c r="A29" s="257">
        <v>11</v>
      </c>
      <c r="B29" s="283" t="s">
        <v>250</v>
      </c>
      <c r="C29" s="281">
        <v>5295125</v>
      </c>
      <c r="D29" s="267" t="s">
        <v>12</v>
      </c>
      <c r="E29" s="93" t="s">
        <v>325</v>
      </c>
      <c r="F29" s="482">
        <v>100</v>
      </c>
      <c r="G29" s="325">
        <v>373512</v>
      </c>
      <c r="H29" s="326">
        <v>373629</v>
      </c>
      <c r="I29" s="434">
        <f t="shared" si="0"/>
        <v>-117</v>
      </c>
      <c r="J29" s="434">
        <f t="shared" si="1"/>
        <v>-11700</v>
      </c>
      <c r="K29" s="481">
        <f t="shared" si="2"/>
        <v>-0.0117</v>
      </c>
      <c r="L29" s="326">
        <v>179868</v>
      </c>
      <c r="M29" s="326">
        <v>179814</v>
      </c>
      <c r="N29" s="434">
        <f t="shared" si="3"/>
        <v>54</v>
      </c>
      <c r="O29" s="434">
        <f t="shared" si="4"/>
        <v>5400</v>
      </c>
      <c r="P29" s="481">
        <f t="shared" si="5"/>
        <v>0.0054</v>
      </c>
      <c r="Q29" s="451"/>
    </row>
    <row r="30" spans="1:17" ht="19.5" customHeight="1">
      <c r="A30" s="257">
        <v>12</v>
      </c>
      <c r="B30" s="283" t="s">
        <v>251</v>
      </c>
      <c r="C30" s="281">
        <v>5295126</v>
      </c>
      <c r="D30" s="267" t="s">
        <v>12</v>
      </c>
      <c r="E30" s="93" t="s">
        <v>325</v>
      </c>
      <c r="F30" s="482">
        <v>62.5</v>
      </c>
      <c r="G30" s="325">
        <v>322829</v>
      </c>
      <c r="H30" s="326">
        <v>322789</v>
      </c>
      <c r="I30" s="434">
        <f t="shared" si="0"/>
        <v>40</v>
      </c>
      <c r="J30" s="434">
        <f t="shared" si="1"/>
        <v>2500</v>
      </c>
      <c r="K30" s="481">
        <f t="shared" si="2"/>
        <v>0.0025</v>
      </c>
      <c r="L30" s="326">
        <v>104272</v>
      </c>
      <c r="M30" s="326">
        <v>104173</v>
      </c>
      <c r="N30" s="434">
        <f t="shared" si="3"/>
        <v>99</v>
      </c>
      <c r="O30" s="434">
        <f t="shared" si="4"/>
        <v>6187.5</v>
      </c>
      <c r="P30" s="481">
        <f t="shared" si="5"/>
        <v>0.0061875</v>
      </c>
      <c r="Q30" s="451"/>
    </row>
    <row r="31" spans="1:17" ht="19.5" customHeight="1">
      <c r="A31" s="257">
        <v>13</v>
      </c>
      <c r="B31" s="283" t="s">
        <v>252</v>
      </c>
      <c r="C31" s="281">
        <v>4865179</v>
      </c>
      <c r="D31" s="267" t="s">
        <v>12</v>
      </c>
      <c r="E31" s="93" t="s">
        <v>325</v>
      </c>
      <c r="F31" s="482">
        <v>800</v>
      </c>
      <c r="G31" s="325">
        <v>1985</v>
      </c>
      <c r="H31" s="326">
        <v>2241</v>
      </c>
      <c r="I31" s="434">
        <f t="shared" si="0"/>
        <v>-256</v>
      </c>
      <c r="J31" s="434">
        <f t="shared" si="1"/>
        <v>-204800</v>
      </c>
      <c r="K31" s="481">
        <f t="shared" si="2"/>
        <v>-0.2048</v>
      </c>
      <c r="L31" s="326">
        <v>1725</v>
      </c>
      <c r="M31" s="326">
        <v>1733</v>
      </c>
      <c r="N31" s="434">
        <f t="shared" si="3"/>
        <v>-8</v>
      </c>
      <c r="O31" s="434">
        <f t="shared" si="4"/>
        <v>-6400</v>
      </c>
      <c r="P31" s="481">
        <f t="shared" si="5"/>
        <v>-0.0064</v>
      </c>
      <c r="Q31" s="439"/>
    </row>
    <row r="32" spans="1:17" ht="19.5" customHeight="1">
      <c r="A32" s="257">
        <v>14</v>
      </c>
      <c r="B32" s="283" t="s">
        <v>253</v>
      </c>
      <c r="C32" s="281">
        <v>4864795</v>
      </c>
      <c r="D32" s="267" t="s">
        <v>12</v>
      </c>
      <c r="E32" s="93" t="s">
        <v>325</v>
      </c>
      <c r="F32" s="482">
        <v>100</v>
      </c>
      <c r="G32" s="325">
        <v>956092</v>
      </c>
      <c r="H32" s="326">
        <v>957788</v>
      </c>
      <c r="I32" s="434">
        <f t="shared" si="0"/>
        <v>-1696</v>
      </c>
      <c r="J32" s="434">
        <f t="shared" si="1"/>
        <v>-169600</v>
      </c>
      <c r="K32" s="481">
        <f t="shared" si="2"/>
        <v>-0.1696</v>
      </c>
      <c r="L32" s="326">
        <v>999097</v>
      </c>
      <c r="M32" s="326">
        <v>999097</v>
      </c>
      <c r="N32" s="434">
        <f t="shared" si="3"/>
        <v>0</v>
      </c>
      <c r="O32" s="434">
        <f t="shared" si="4"/>
        <v>0</v>
      </c>
      <c r="P32" s="481">
        <f t="shared" si="5"/>
        <v>0</v>
      </c>
      <c r="Q32" s="451"/>
    </row>
    <row r="33" spans="1:17" ht="19.5" customHeight="1">
      <c r="A33" s="257">
        <v>15</v>
      </c>
      <c r="B33" s="283" t="s">
        <v>352</v>
      </c>
      <c r="C33" s="281">
        <v>4864821</v>
      </c>
      <c r="D33" s="267" t="s">
        <v>12</v>
      </c>
      <c r="E33" s="93" t="s">
        <v>325</v>
      </c>
      <c r="F33" s="482">
        <v>150</v>
      </c>
      <c r="G33" s="325">
        <v>992339</v>
      </c>
      <c r="H33" s="326">
        <v>994529</v>
      </c>
      <c r="I33" s="434">
        <f t="shared" si="0"/>
        <v>-2190</v>
      </c>
      <c r="J33" s="434">
        <f t="shared" si="1"/>
        <v>-328500</v>
      </c>
      <c r="K33" s="481">
        <f t="shared" si="2"/>
        <v>-0.3285</v>
      </c>
      <c r="L33" s="326">
        <v>990475</v>
      </c>
      <c r="M33" s="326">
        <v>990475</v>
      </c>
      <c r="N33" s="434">
        <f t="shared" si="3"/>
        <v>0</v>
      </c>
      <c r="O33" s="434">
        <f t="shared" si="4"/>
        <v>0</v>
      </c>
      <c r="P33" s="483">
        <f t="shared" si="5"/>
        <v>0</v>
      </c>
      <c r="Q33" s="462"/>
    </row>
    <row r="34" spans="1:17" ht="19.5" customHeight="1">
      <c r="A34" s="257"/>
      <c r="B34" s="280" t="s">
        <v>239</v>
      </c>
      <c r="C34" s="281"/>
      <c r="D34" s="267"/>
      <c r="E34" s="81"/>
      <c r="F34" s="282"/>
      <c r="G34" s="325"/>
      <c r="H34" s="326"/>
      <c r="I34" s="273"/>
      <c r="J34" s="289"/>
      <c r="K34" s="288"/>
      <c r="L34" s="326"/>
      <c r="M34" s="326"/>
      <c r="N34" s="273"/>
      <c r="O34" s="273"/>
      <c r="P34" s="484"/>
      <c r="Q34" s="439"/>
    </row>
    <row r="35" spans="1:17" ht="19.5" customHeight="1">
      <c r="A35" s="257">
        <v>16</v>
      </c>
      <c r="B35" s="283" t="s">
        <v>254</v>
      </c>
      <c r="C35" s="281">
        <v>4865185</v>
      </c>
      <c r="D35" s="267" t="s">
        <v>12</v>
      </c>
      <c r="E35" s="93" t="s">
        <v>325</v>
      </c>
      <c r="F35" s="482">
        <v>-2500</v>
      </c>
      <c r="G35" s="325">
        <v>997308</v>
      </c>
      <c r="H35" s="326">
        <v>997349</v>
      </c>
      <c r="I35" s="434">
        <f>G35-H35</f>
        <v>-41</v>
      </c>
      <c r="J35" s="434">
        <f>$F35*I35</f>
        <v>102500</v>
      </c>
      <c r="K35" s="481">
        <f>J35/1000000</f>
        <v>0.1025</v>
      </c>
      <c r="L35" s="326">
        <v>3054</v>
      </c>
      <c r="M35" s="326">
        <v>3054</v>
      </c>
      <c r="N35" s="434">
        <f>L35-M35</f>
        <v>0</v>
      </c>
      <c r="O35" s="434">
        <f>$F35*N35</f>
        <v>0</v>
      </c>
      <c r="P35" s="483">
        <f>O35/1000000</f>
        <v>0</v>
      </c>
      <c r="Q35" s="450"/>
    </row>
    <row r="36" spans="1:17" ht="19.5" customHeight="1">
      <c r="A36" s="257">
        <v>17</v>
      </c>
      <c r="B36" s="283" t="s">
        <v>257</v>
      </c>
      <c r="C36" s="281">
        <v>4902559</v>
      </c>
      <c r="D36" s="267" t="s">
        <v>12</v>
      </c>
      <c r="E36" s="93" t="s">
        <v>325</v>
      </c>
      <c r="F36" s="281">
        <v>-300</v>
      </c>
      <c r="G36" s="325">
        <v>233</v>
      </c>
      <c r="H36" s="326">
        <v>231</v>
      </c>
      <c r="I36" s="434">
        <f>G36-H36</f>
        <v>2</v>
      </c>
      <c r="J36" s="434">
        <f>$F36*I36</f>
        <v>-600</v>
      </c>
      <c r="K36" s="481">
        <f>J36/1000000</f>
        <v>-0.0006</v>
      </c>
      <c r="L36" s="326">
        <v>22</v>
      </c>
      <c r="M36" s="326">
        <v>22</v>
      </c>
      <c r="N36" s="434">
        <f>L36-M36</f>
        <v>0</v>
      </c>
      <c r="O36" s="434">
        <f>$F36*N36</f>
        <v>0</v>
      </c>
      <c r="P36" s="481">
        <f>O36/1000000</f>
        <v>0</v>
      </c>
      <c r="Q36" s="439"/>
    </row>
    <row r="37" spans="1:17" ht="19.5" customHeight="1" thickBot="1">
      <c r="A37" s="285"/>
      <c r="B37" s="286" t="s">
        <v>255</v>
      </c>
      <c r="C37" s="286"/>
      <c r="D37" s="286"/>
      <c r="E37" s="286"/>
      <c r="F37" s="286"/>
      <c r="G37" s="100"/>
      <c r="H37" s="99"/>
      <c r="I37" s="99"/>
      <c r="J37" s="99"/>
      <c r="K37" s="400">
        <f>SUM(K28:K36)</f>
        <v>-0.64395</v>
      </c>
      <c r="L37" s="294"/>
      <c r="M37" s="658"/>
      <c r="N37" s="658"/>
      <c r="O37" s="658"/>
      <c r="P37" s="291">
        <f>SUM(P28:P36)</f>
        <v>0.0051875</v>
      </c>
      <c r="Q37" s="533"/>
    </row>
    <row r="38" spans="1:16" ht="13.5" thickTop="1">
      <c r="A38" s="52"/>
      <c r="B38" s="2"/>
      <c r="C38" s="89"/>
      <c r="D38" s="52"/>
      <c r="E38" s="89"/>
      <c r="F38" s="9"/>
      <c r="G38" s="9"/>
      <c r="H38" s="9"/>
      <c r="I38" s="9"/>
      <c r="J38" s="9"/>
      <c r="K38" s="10"/>
      <c r="L38" s="295"/>
      <c r="M38" s="524"/>
      <c r="N38" s="524"/>
      <c r="O38" s="524"/>
      <c r="P38" s="524"/>
    </row>
    <row r="39" spans="11:16" ht="12.75">
      <c r="K39" s="524"/>
      <c r="L39" s="524"/>
      <c r="M39" s="524"/>
      <c r="N39" s="524"/>
      <c r="O39" s="524"/>
      <c r="P39" s="524"/>
    </row>
    <row r="40" spans="7:16" ht="12.75">
      <c r="G40" s="659"/>
      <c r="K40" s="524"/>
      <c r="L40" s="524"/>
      <c r="M40" s="524"/>
      <c r="N40" s="524"/>
      <c r="O40" s="524"/>
      <c r="P40" s="524"/>
    </row>
    <row r="41" spans="2:16" ht="21.75">
      <c r="B41" s="180" t="s">
        <v>311</v>
      </c>
      <c r="K41" s="660">
        <f>K20</f>
        <v>-0.6719375</v>
      </c>
      <c r="L41" s="661"/>
      <c r="M41" s="661"/>
      <c r="N41" s="661"/>
      <c r="O41" s="661"/>
      <c r="P41" s="660">
        <f>P20</f>
        <v>0.001</v>
      </c>
    </row>
    <row r="42" spans="2:16" ht="21.75">
      <c r="B42" s="180" t="s">
        <v>312</v>
      </c>
      <c r="K42" s="660">
        <f>K25</f>
        <v>-0.760375</v>
      </c>
      <c r="L42" s="661"/>
      <c r="M42" s="661"/>
      <c r="N42" s="661"/>
      <c r="O42" s="661"/>
      <c r="P42" s="660">
        <f>P25</f>
        <v>-0.0016</v>
      </c>
    </row>
    <row r="43" spans="2:16" ht="21.75">
      <c r="B43" s="180" t="s">
        <v>313</v>
      </c>
      <c r="K43" s="660">
        <f>K37</f>
        <v>-0.64395</v>
      </c>
      <c r="L43" s="661"/>
      <c r="M43" s="661"/>
      <c r="N43" s="661"/>
      <c r="O43" s="661"/>
      <c r="P43" s="662">
        <f>P37</f>
        <v>0.0051875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84" zoomScaleNormal="75" zoomScaleSheetLayoutView="84" zoomScalePageLayoutView="0" workbookViewId="0" topLeftCell="A16">
      <selection activeCell="Q43" sqref="Q43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218</v>
      </c>
    </row>
    <row r="2" spans="1:16" ht="20.25">
      <c r="A2" s="302" t="s">
        <v>219</v>
      </c>
      <c r="P2" s="264" t="str">
        <f>NDPL!Q1</f>
        <v>MARCH-2020</v>
      </c>
    </row>
    <row r="3" spans="1:9" ht="18">
      <c r="A3" s="176" t="s">
        <v>328</v>
      </c>
      <c r="B3" s="176"/>
      <c r="C3" s="252"/>
      <c r="D3" s="253"/>
      <c r="E3" s="253"/>
      <c r="F3" s="252"/>
      <c r="G3" s="252"/>
      <c r="H3" s="252"/>
      <c r="I3" s="252"/>
    </row>
    <row r="4" spans="1:16" ht="24" thickBot="1">
      <c r="A4" s="3"/>
      <c r="G4" s="17"/>
      <c r="H4" s="17"/>
      <c r="I4" s="45" t="s">
        <v>374</v>
      </c>
      <c r="J4" s="17"/>
      <c r="K4" s="17"/>
      <c r="L4" s="17"/>
      <c r="M4" s="17"/>
      <c r="N4" s="45" t="s">
        <v>375</v>
      </c>
      <c r="O4" s="17"/>
      <c r="P4" s="17"/>
    </row>
    <row r="5" spans="1:17" ht="39.75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31/03/2020</v>
      </c>
      <c r="H5" s="32" t="str">
        <f>NDPL!H5</f>
        <v>INTIAL READING 01/03/2020</v>
      </c>
      <c r="I5" s="32" t="s">
        <v>4</v>
      </c>
      <c r="J5" s="32" t="s">
        <v>5</v>
      </c>
      <c r="K5" s="32" t="s">
        <v>6</v>
      </c>
      <c r="L5" s="34" t="str">
        <f>NDPL!G5</f>
        <v>FINAL READING 31/03/2020</v>
      </c>
      <c r="M5" s="32" t="str">
        <f>NDPL!H5</f>
        <v>INTIAL READING 01/03/2020</v>
      </c>
      <c r="N5" s="32" t="s">
        <v>4</v>
      </c>
      <c r="O5" s="32" t="s">
        <v>5</v>
      </c>
      <c r="P5" s="33" t="s">
        <v>6</v>
      </c>
      <c r="Q5" s="33" t="s">
        <v>288</v>
      </c>
    </row>
    <row r="6" ht="14.25" thickBot="1" thickTop="1"/>
    <row r="7" spans="1:17" ht="13.5" thickTop="1">
      <c r="A7" s="22"/>
      <c r="B7" s="107"/>
      <c r="C7" s="23"/>
      <c r="D7" s="23"/>
      <c r="E7" s="23"/>
      <c r="F7" s="29"/>
      <c r="G7" s="22"/>
      <c r="H7" s="23"/>
      <c r="I7" s="23"/>
      <c r="J7" s="23"/>
      <c r="K7" s="29"/>
      <c r="L7" s="22"/>
      <c r="M7" s="23"/>
      <c r="N7" s="23"/>
      <c r="O7" s="23"/>
      <c r="P7" s="29"/>
      <c r="Q7" s="145"/>
    </row>
    <row r="8" spans="1:17" ht="18">
      <c r="A8" s="111"/>
      <c r="B8" s="412" t="s">
        <v>264</v>
      </c>
      <c r="C8" s="411"/>
      <c r="D8" s="114"/>
      <c r="E8" s="114"/>
      <c r="F8" s="116"/>
      <c r="G8" s="125"/>
      <c r="H8" s="17"/>
      <c r="I8" s="65"/>
      <c r="J8" s="65"/>
      <c r="K8" s="67"/>
      <c r="L8" s="66"/>
      <c r="M8" s="64"/>
      <c r="N8" s="65"/>
      <c r="O8" s="65"/>
      <c r="P8" s="67"/>
      <c r="Q8" s="146"/>
    </row>
    <row r="9" spans="1:17" ht="18">
      <c r="A9" s="118"/>
      <c r="B9" s="413" t="s">
        <v>265</v>
      </c>
      <c r="C9" s="414" t="s">
        <v>259</v>
      </c>
      <c r="D9" s="119"/>
      <c r="E9" s="114"/>
      <c r="F9" s="116"/>
      <c r="G9" s="21"/>
      <c r="H9" s="17"/>
      <c r="I9" s="65"/>
      <c r="J9" s="65"/>
      <c r="K9" s="67"/>
      <c r="L9" s="175"/>
      <c r="M9" s="65"/>
      <c r="N9" s="65"/>
      <c r="O9" s="65" t="s">
        <v>475</v>
      </c>
      <c r="P9" s="67"/>
      <c r="Q9" s="146"/>
    </row>
    <row r="10" spans="1:17" s="435" customFormat="1" ht="20.25">
      <c r="A10" s="404">
        <v>1</v>
      </c>
      <c r="B10" s="512" t="s">
        <v>260</v>
      </c>
      <c r="C10" s="411">
        <v>5295181</v>
      </c>
      <c r="D10" s="429" t="s">
        <v>12</v>
      </c>
      <c r="E10" s="114" t="s">
        <v>332</v>
      </c>
      <c r="F10" s="513">
        <v>1000</v>
      </c>
      <c r="G10" s="432">
        <v>100589</v>
      </c>
      <c r="H10" s="432">
        <v>99055</v>
      </c>
      <c r="I10" s="432">
        <f>G10-H10</f>
        <v>1534</v>
      </c>
      <c r="J10" s="432">
        <f>$F10*I10</f>
        <v>1534000</v>
      </c>
      <c r="K10" s="432">
        <f>J10/1000000</f>
        <v>1.534</v>
      </c>
      <c r="L10" s="816">
        <v>24158</v>
      </c>
      <c r="M10" s="432">
        <v>24154</v>
      </c>
      <c r="N10" s="433">
        <f>L10-M10</f>
        <v>4</v>
      </c>
      <c r="O10" s="433">
        <f>$F10*N10</f>
        <v>4000</v>
      </c>
      <c r="P10" s="514">
        <f>O10/1000000</f>
        <v>0.004</v>
      </c>
      <c r="Q10" s="451"/>
    </row>
    <row r="11" spans="1:17" s="435" customFormat="1" ht="20.25">
      <c r="A11" s="404"/>
      <c r="B11" s="512"/>
      <c r="C11" s="411"/>
      <c r="D11" s="429"/>
      <c r="E11" s="114"/>
      <c r="F11" s="513">
        <v>1000</v>
      </c>
      <c r="G11" s="432">
        <v>98679</v>
      </c>
      <c r="H11" s="432">
        <v>96561</v>
      </c>
      <c r="I11" s="432">
        <f>G11-H11</f>
        <v>2118</v>
      </c>
      <c r="J11" s="432">
        <f>$F11*I11</f>
        <v>2118000</v>
      </c>
      <c r="K11" s="432">
        <f>J11/1000000</f>
        <v>2.118</v>
      </c>
      <c r="L11" s="816"/>
      <c r="M11" s="432"/>
      <c r="N11" s="433"/>
      <c r="O11" s="433"/>
      <c r="P11" s="514"/>
      <c r="Q11" s="451"/>
    </row>
    <row r="12" spans="1:17" s="435" customFormat="1" ht="20.25">
      <c r="A12" s="404">
        <v>2</v>
      </c>
      <c r="B12" s="512" t="s">
        <v>262</v>
      </c>
      <c r="C12" s="411">
        <v>4864970</v>
      </c>
      <c r="D12" s="429" t="s">
        <v>12</v>
      </c>
      <c r="E12" s="114" t="s">
        <v>332</v>
      </c>
      <c r="F12" s="513">
        <v>2000</v>
      </c>
      <c r="G12" s="432">
        <v>4608</v>
      </c>
      <c r="H12" s="432">
        <v>3952</v>
      </c>
      <c r="I12" s="432">
        <f>G12-H12</f>
        <v>656</v>
      </c>
      <c r="J12" s="432">
        <f>$F12*I12</f>
        <v>1312000</v>
      </c>
      <c r="K12" s="432">
        <f>J12/1000000</f>
        <v>1.312</v>
      </c>
      <c r="L12" s="816">
        <v>999771</v>
      </c>
      <c r="M12" s="432">
        <v>999768</v>
      </c>
      <c r="N12" s="433">
        <f>L12-M12</f>
        <v>3</v>
      </c>
      <c r="O12" s="433">
        <f>$F12*N12</f>
        <v>6000</v>
      </c>
      <c r="P12" s="514">
        <f>O12/1000000</f>
        <v>0.006</v>
      </c>
      <c r="Q12" s="451"/>
    </row>
    <row r="13" spans="1:17" s="435" customFormat="1" ht="20.25">
      <c r="A13" s="92">
        <v>3</v>
      </c>
      <c r="B13" s="776" t="s">
        <v>455</v>
      </c>
      <c r="C13" s="411">
        <v>4864958</v>
      </c>
      <c r="D13" s="718" t="s">
        <v>12</v>
      </c>
      <c r="E13" s="718" t="s">
        <v>332</v>
      </c>
      <c r="F13" s="513">
        <v>-500</v>
      </c>
      <c r="G13" s="432">
        <v>945694</v>
      </c>
      <c r="H13" s="432">
        <v>950120</v>
      </c>
      <c r="I13" s="432">
        <f>G13-H13</f>
        <v>-4426</v>
      </c>
      <c r="J13" s="432">
        <f>$F13*I13</f>
        <v>2213000</v>
      </c>
      <c r="K13" s="432">
        <f>J13/1000000</f>
        <v>2.213</v>
      </c>
      <c r="L13" s="816">
        <v>998674</v>
      </c>
      <c r="M13" s="432">
        <v>998674</v>
      </c>
      <c r="N13" s="433">
        <f>L13-M13</f>
        <v>0</v>
      </c>
      <c r="O13" s="433">
        <f>$F13*N13</f>
        <v>0</v>
      </c>
      <c r="P13" s="514">
        <f>O13/1000000</f>
        <v>0</v>
      </c>
      <c r="Q13" s="451"/>
    </row>
    <row r="14" spans="1:17" s="435" customFormat="1" ht="20.25">
      <c r="A14" s="92">
        <v>4</v>
      </c>
      <c r="B14" s="776" t="s">
        <v>456</v>
      </c>
      <c r="C14" s="411">
        <v>5295115</v>
      </c>
      <c r="D14" s="718" t="s">
        <v>12</v>
      </c>
      <c r="E14" s="718" t="s">
        <v>332</v>
      </c>
      <c r="F14" s="513">
        <v>-100</v>
      </c>
      <c r="G14" s="432">
        <v>584955</v>
      </c>
      <c r="H14" s="432">
        <v>588651</v>
      </c>
      <c r="I14" s="432">
        <f>G14-H14</f>
        <v>-3696</v>
      </c>
      <c r="J14" s="432">
        <f>$F14*I14</f>
        <v>369600</v>
      </c>
      <c r="K14" s="432">
        <f>J14/1000000</f>
        <v>0.3696</v>
      </c>
      <c r="L14" s="817">
        <v>997094</v>
      </c>
      <c r="M14" s="432">
        <v>997094</v>
      </c>
      <c r="N14" s="433">
        <f>L14-M14</f>
        <v>0</v>
      </c>
      <c r="O14" s="433">
        <f>$F14*N14</f>
        <v>0</v>
      </c>
      <c r="P14" s="514">
        <f>O14/1000000</f>
        <v>0</v>
      </c>
      <c r="Q14" s="451"/>
    </row>
    <row r="15" spans="1:17" ht="14.25">
      <c r="A15" s="92"/>
      <c r="B15" s="120"/>
      <c r="C15" s="104"/>
      <c r="D15" s="429"/>
      <c r="E15" s="121"/>
      <c r="F15" s="122"/>
      <c r="G15" s="126"/>
      <c r="H15" s="127"/>
      <c r="I15" s="65"/>
      <c r="J15" s="65"/>
      <c r="K15" s="65"/>
      <c r="L15" s="175"/>
      <c r="M15" s="65"/>
      <c r="N15" s="65"/>
      <c r="O15" s="65"/>
      <c r="P15" s="67"/>
      <c r="Q15" s="146"/>
    </row>
    <row r="16" spans="1:17" ht="18">
      <c r="A16" s="92"/>
      <c r="B16" s="120"/>
      <c r="C16" s="104"/>
      <c r="D16" s="429"/>
      <c r="E16" s="121"/>
      <c r="F16" s="122"/>
      <c r="G16" s="126"/>
      <c r="H16" s="424" t="s">
        <v>297</v>
      </c>
      <c r="I16" s="407"/>
      <c r="J16" s="287"/>
      <c r="K16" s="408">
        <f>SUM(K10:K15)</f>
        <v>7.546600000000001</v>
      </c>
      <c r="L16" s="175"/>
      <c r="M16" s="425" t="s">
        <v>297</v>
      </c>
      <c r="N16" s="409"/>
      <c r="O16" s="405"/>
      <c r="P16" s="408">
        <f>SUM(P10:P15)</f>
        <v>0.01</v>
      </c>
      <c r="Q16" s="146"/>
    </row>
    <row r="17" spans="1:17" ht="18">
      <c r="A17" s="92"/>
      <c r="B17" s="299"/>
      <c r="C17" s="298"/>
      <c r="D17" s="429"/>
      <c r="E17" s="121"/>
      <c r="F17" s="122"/>
      <c r="G17" s="126"/>
      <c r="H17" s="127"/>
      <c r="I17" s="65"/>
      <c r="J17" s="65"/>
      <c r="K17" s="67"/>
      <c r="L17" s="175"/>
      <c r="M17" s="65"/>
      <c r="N17" s="65"/>
      <c r="O17" s="65"/>
      <c r="P17" s="67"/>
      <c r="Q17" s="146"/>
    </row>
    <row r="18" spans="1:17" ht="18">
      <c r="A18" s="21"/>
      <c r="B18" s="17"/>
      <c r="C18" s="17"/>
      <c r="D18" s="17"/>
      <c r="E18" s="17"/>
      <c r="F18" s="17"/>
      <c r="G18" s="21"/>
      <c r="H18" s="427"/>
      <c r="I18" s="426"/>
      <c r="J18" s="377"/>
      <c r="K18" s="410"/>
      <c r="L18" s="21"/>
      <c r="M18" s="427"/>
      <c r="N18" s="410"/>
      <c r="O18" s="377"/>
      <c r="P18" s="410"/>
      <c r="Q18" s="146"/>
    </row>
    <row r="19" spans="1:17" ht="12.75">
      <c r="A19" s="21"/>
      <c r="B19" s="17"/>
      <c r="C19" s="17"/>
      <c r="D19" s="17"/>
      <c r="E19" s="17"/>
      <c r="F19" s="17"/>
      <c r="G19" s="21"/>
      <c r="H19" s="17"/>
      <c r="I19" s="17"/>
      <c r="J19" s="17"/>
      <c r="K19" s="17"/>
      <c r="L19" s="21"/>
      <c r="M19" s="17"/>
      <c r="N19" s="17"/>
      <c r="O19" s="17"/>
      <c r="P19" s="98"/>
      <c r="Q19" s="146"/>
    </row>
    <row r="20" spans="1:17" ht="13.5" thickBot="1">
      <c r="A20" s="25"/>
      <c r="B20" s="26"/>
      <c r="C20" s="26"/>
      <c r="D20" s="26"/>
      <c r="E20" s="26"/>
      <c r="F20" s="26"/>
      <c r="G20" s="25"/>
      <c r="H20" s="26"/>
      <c r="I20" s="188"/>
      <c r="J20" s="26"/>
      <c r="K20" s="189"/>
      <c r="L20" s="25"/>
      <c r="M20" s="26"/>
      <c r="N20" s="188"/>
      <c r="O20" s="26"/>
      <c r="P20" s="189"/>
      <c r="Q20" s="147"/>
    </row>
    <row r="21" ht="13.5" thickTop="1"/>
    <row r="25" spans="1:16" ht="18">
      <c r="A25" s="415" t="s">
        <v>267</v>
      </c>
      <c r="B25" s="177"/>
      <c r="C25" s="177"/>
      <c r="D25" s="177"/>
      <c r="E25" s="177"/>
      <c r="F25" s="177"/>
      <c r="K25" s="128">
        <f>(K16+K18)</f>
        <v>7.546600000000001</v>
      </c>
      <c r="L25" s="129"/>
      <c r="M25" s="129"/>
      <c r="N25" s="129"/>
      <c r="O25" s="129"/>
      <c r="P25" s="128">
        <f>(P16+P18)</f>
        <v>0.01</v>
      </c>
    </row>
    <row r="28" spans="1:2" ht="18">
      <c r="A28" s="415" t="s">
        <v>268</v>
      </c>
      <c r="B28" s="415" t="s">
        <v>269</v>
      </c>
    </row>
    <row r="29" spans="1:16" ht="18">
      <c r="A29" s="190"/>
      <c r="B29" s="190"/>
      <c r="H29" s="150" t="s">
        <v>270</v>
      </c>
      <c r="I29" s="177"/>
      <c r="J29" s="150"/>
      <c r="K29" s="262">
        <f>SUM(NDPL!K52:K54)</f>
        <v>-22.076</v>
      </c>
      <c r="L29" s="262"/>
      <c r="M29" s="262"/>
      <c r="N29" s="262"/>
      <c r="O29" s="262"/>
      <c r="P29" s="262">
        <f>SUM(NDPL!P52:P54)</f>
        <v>0</v>
      </c>
    </row>
    <row r="30" spans="8:16" ht="18">
      <c r="H30" s="150" t="s">
        <v>271</v>
      </c>
      <c r="I30" s="177"/>
      <c r="J30" s="150"/>
      <c r="K30" s="262">
        <f>BRPL!K18</f>
        <v>0</v>
      </c>
      <c r="L30" s="262"/>
      <c r="M30" s="262"/>
      <c r="N30" s="262"/>
      <c r="O30" s="262"/>
      <c r="P30" s="262">
        <f>BRPL!P18</f>
        <v>0</v>
      </c>
    </row>
    <row r="31" spans="8:16" ht="18">
      <c r="H31" s="150" t="s">
        <v>272</v>
      </c>
      <c r="I31" s="177"/>
      <c r="J31" s="150"/>
      <c r="K31" s="177">
        <f>SUM(BYPL!K32,BYPL!K86:K89)</f>
        <v>-11.3314</v>
      </c>
      <c r="L31" s="177"/>
      <c r="M31" s="416"/>
      <c r="N31" s="177"/>
      <c r="O31" s="177"/>
      <c r="P31" s="177">
        <f>SUM(BYPL!P32,BYPL!P86:P89)</f>
        <v>-0.0068</v>
      </c>
    </row>
    <row r="32" spans="8:16" ht="18">
      <c r="H32" s="150" t="s">
        <v>273</v>
      </c>
      <c r="I32" s="177"/>
      <c r="J32" s="150"/>
      <c r="K32" s="177">
        <f>NDMC!K32</f>
        <v>-1.804</v>
      </c>
      <c r="L32" s="177"/>
      <c r="N32" s="177"/>
      <c r="O32" s="177"/>
      <c r="P32" s="177">
        <f>NDMC!P32</f>
        <v>-0.0055</v>
      </c>
    </row>
    <row r="33" spans="8:16" ht="18">
      <c r="H33" s="150" t="s">
        <v>274</v>
      </c>
      <c r="I33" s="177"/>
      <c r="J33" s="150"/>
      <c r="K33" s="177">
        <v>0</v>
      </c>
      <c r="L33" s="177"/>
      <c r="M33" s="177"/>
      <c r="N33" s="177"/>
      <c r="O33" s="177"/>
      <c r="P33" s="177">
        <v>0</v>
      </c>
    </row>
    <row r="34" spans="8:16" ht="18">
      <c r="H34" s="150" t="s">
        <v>443</v>
      </c>
      <c r="I34" s="177"/>
      <c r="J34" s="150"/>
      <c r="K34" s="177">
        <v>0</v>
      </c>
      <c r="L34" s="177"/>
      <c r="N34" s="177"/>
      <c r="O34" s="177"/>
      <c r="P34" s="177">
        <v>0</v>
      </c>
    </row>
    <row r="35" spans="8:16" ht="18">
      <c r="H35" s="417" t="s">
        <v>275</v>
      </c>
      <c r="I35" s="150"/>
      <c r="J35" s="150"/>
      <c r="K35" s="150">
        <f>SUM(K29:K34)</f>
        <v>-35.211400000000005</v>
      </c>
      <c r="L35" s="177"/>
      <c r="M35" s="177"/>
      <c r="N35" s="177"/>
      <c r="O35" s="177"/>
      <c r="P35" s="150">
        <f>SUM(P29:P34)</f>
        <v>-0.012299999999999998</v>
      </c>
    </row>
    <row r="36" spans="8:16" ht="18">
      <c r="H36" s="177"/>
      <c r="I36" s="177"/>
      <c r="J36" s="177"/>
      <c r="K36" s="177"/>
      <c r="L36" s="177"/>
      <c r="N36" s="177"/>
      <c r="O36" s="177"/>
      <c r="P36" s="177"/>
    </row>
    <row r="37" spans="1:16" ht="18">
      <c r="A37" s="415" t="s">
        <v>298</v>
      </c>
      <c r="B37" s="106"/>
      <c r="C37" s="106"/>
      <c r="D37" s="106"/>
      <c r="E37" s="106"/>
      <c r="F37" s="106"/>
      <c r="G37" s="106"/>
      <c r="H37" s="150"/>
      <c r="I37" s="418"/>
      <c r="J37" s="150"/>
      <c r="K37" s="418">
        <f>(K25+K35)</f>
        <v>-27.664800000000003</v>
      </c>
      <c r="L37" s="177"/>
      <c r="M37" s="177"/>
      <c r="N37" s="177"/>
      <c r="O37" s="177"/>
      <c r="P37" s="418">
        <f>(P25+P35)</f>
        <v>-0.0022999999999999982</v>
      </c>
    </row>
    <row r="38" spans="1:10" ht="18">
      <c r="A38" s="150"/>
      <c r="B38" s="105"/>
      <c r="C38" s="106"/>
      <c r="D38" s="106"/>
      <c r="E38" s="106"/>
      <c r="F38" s="106"/>
      <c r="G38" s="106"/>
      <c r="H38" s="106"/>
      <c r="I38" s="131"/>
      <c r="J38" s="106"/>
    </row>
    <row r="39" spans="1:10" ht="18">
      <c r="A39" s="417" t="s">
        <v>276</v>
      </c>
      <c r="B39" s="150" t="s">
        <v>277</v>
      </c>
      <c r="C39" s="106"/>
      <c r="D39" s="106"/>
      <c r="E39" s="106"/>
      <c r="F39" s="106"/>
      <c r="G39" s="106"/>
      <c r="H39" s="106"/>
      <c r="I39" s="131"/>
      <c r="J39" s="106"/>
    </row>
    <row r="40" spans="1:10" ht="12.75">
      <c r="A40" s="130"/>
      <c r="B40" s="105"/>
      <c r="C40" s="106"/>
      <c r="D40" s="106"/>
      <c r="E40" s="106"/>
      <c r="F40" s="106"/>
      <c r="G40" s="106"/>
      <c r="H40" s="106"/>
      <c r="I40" s="131"/>
      <c r="J40" s="106"/>
    </row>
    <row r="41" spans="1:16" ht="18">
      <c r="A41" s="419" t="s">
        <v>278</v>
      </c>
      <c r="B41" s="420" t="s">
        <v>279</v>
      </c>
      <c r="C41" s="421" t="s">
        <v>280</v>
      </c>
      <c r="D41" s="420"/>
      <c r="E41" s="420"/>
      <c r="F41" s="420"/>
      <c r="G41" s="177">
        <v>28.0463</v>
      </c>
      <c r="H41" s="420" t="s">
        <v>281</v>
      </c>
      <c r="I41" s="420"/>
      <c r="J41" s="422"/>
      <c r="K41" s="420">
        <f aca="true" t="shared" si="0" ref="K41:K46">($K$37*G41)/100</f>
        <v>-7.7589528024000005</v>
      </c>
      <c r="L41" s="420"/>
      <c r="M41" s="420"/>
      <c r="N41" s="420"/>
      <c r="O41" s="420"/>
      <c r="P41" s="420">
        <f aca="true" t="shared" si="1" ref="P41:P46">($P$37*G41)/100</f>
        <v>-0.0006450648999999994</v>
      </c>
    </row>
    <row r="42" spans="1:16" ht="18">
      <c r="A42" s="419" t="s">
        <v>282</v>
      </c>
      <c r="B42" s="420" t="s">
        <v>333</v>
      </c>
      <c r="C42" s="421" t="s">
        <v>280</v>
      </c>
      <c r="D42" s="420"/>
      <c r="E42" s="420"/>
      <c r="F42" s="420"/>
      <c r="G42" s="177">
        <v>44.2323</v>
      </c>
      <c r="H42" s="420" t="s">
        <v>281</v>
      </c>
      <c r="I42" s="420"/>
      <c r="J42" s="422"/>
      <c r="K42" s="420">
        <f t="shared" si="0"/>
        <v>-12.236777330400002</v>
      </c>
      <c r="L42" s="420"/>
      <c r="N42" s="420"/>
      <c r="O42" s="420"/>
      <c r="P42" s="420">
        <f t="shared" si="1"/>
        <v>-0.0010173428999999993</v>
      </c>
    </row>
    <row r="43" spans="1:16" ht="18">
      <c r="A43" s="419" t="s">
        <v>283</v>
      </c>
      <c r="B43" s="420" t="s">
        <v>334</v>
      </c>
      <c r="C43" s="421" t="s">
        <v>280</v>
      </c>
      <c r="D43" s="420"/>
      <c r="E43" s="420"/>
      <c r="F43" s="420"/>
      <c r="G43" s="177">
        <v>22.6126</v>
      </c>
      <c r="H43" s="420" t="s">
        <v>281</v>
      </c>
      <c r="I43" s="420"/>
      <c r="J43" s="422"/>
      <c r="K43" s="420">
        <f t="shared" si="0"/>
        <v>-6.255730564800001</v>
      </c>
      <c r="L43" s="420"/>
      <c r="M43" s="420"/>
      <c r="N43" s="420"/>
      <c r="O43" s="420"/>
      <c r="P43" s="420">
        <f t="shared" si="1"/>
        <v>-0.0005200897999999996</v>
      </c>
    </row>
    <row r="44" spans="1:16" ht="18">
      <c r="A44" s="419" t="s">
        <v>284</v>
      </c>
      <c r="B44" s="420" t="s">
        <v>335</v>
      </c>
      <c r="C44" s="421" t="s">
        <v>280</v>
      </c>
      <c r="D44" s="420"/>
      <c r="E44" s="420"/>
      <c r="F44" s="420"/>
      <c r="G44" s="177">
        <v>3.9425</v>
      </c>
      <c r="H44" s="420" t="s">
        <v>281</v>
      </c>
      <c r="I44" s="420"/>
      <c r="J44" s="422"/>
      <c r="K44" s="420">
        <f t="shared" si="0"/>
        <v>-1.0906847400000002</v>
      </c>
      <c r="L44" s="420"/>
      <c r="M44" s="420"/>
      <c r="N44" s="420"/>
      <c r="O44" s="420"/>
      <c r="P44" s="420">
        <f t="shared" si="1"/>
        <v>-9.067749999999993E-05</v>
      </c>
    </row>
    <row r="45" spans="1:16" ht="18">
      <c r="A45" s="419" t="s">
        <v>285</v>
      </c>
      <c r="B45" s="420" t="s">
        <v>336</v>
      </c>
      <c r="C45" s="421" t="s">
        <v>280</v>
      </c>
      <c r="D45" s="420"/>
      <c r="E45" s="420"/>
      <c r="F45" s="420"/>
      <c r="G45" s="177">
        <v>0.8732</v>
      </c>
      <c r="H45" s="420" t="s">
        <v>281</v>
      </c>
      <c r="I45" s="420"/>
      <c r="J45" s="422"/>
      <c r="K45" s="420">
        <f t="shared" si="0"/>
        <v>-0.2415690336</v>
      </c>
      <c r="L45" s="420"/>
      <c r="M45" s="420"/>
      <c r="N45" s="420"/>
      <c r="O45" s="420"/>
      <c r="P45" s="420">
        <f t="shared" si="1"/>
        <v>-2.0083599999999985E-05</v>
      </c>
    </row>
    <row r="46" spans="1:16" ht="18">
      <c r="A46" s="419" t="s">
        <v>441</v>
      </c>
      <c r="B46" s="420" t="s">
        <v>442</v>
      </c>
      <c r="C46" s="421" t="s">
        <v>280</v>
      </c>
      <c r="F46" s="132"/>
      <c r="G46" s="177">
        <v>0.2931</v>
      </c>
      <c r="H46" s="420" t="s">
        <v>281</v>
      </c>
      <c r="J46" s="133"/>
      <c r="K46" s="420">
        <f t="shared" si="0"/>
        <v>-0.08108552880000001</v>
      </c>
      <c r="P46" s="420">
        <f t="shared" si="1"/>
        <v>-6.741299999999996E-06</v>
      </c>
    </row>
    <row r="47" spans="1:10" ht="15">
      <c r="A47" s="423" t="s">
        <v>482</v>
      </c>
      <c r="F47" s="132"/>
      <c r="J47" s="133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H28" sqref="H2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254"/>
      <c r="R1" s="17"/>
    </row>
    <row r="2" spans="1:18" ht="30">
      <c r="A2" s="198"/>
      <c r="B2" s="17"/>
      <c r="C2" s="17"/>
      <c r="D2" s="17"/>
      <c r="E2" s="17"/>
      <c r="F2" s="17"/>
      <c r="G2" s="371" t="s">
        <v>331</v>
      </c>
      <c r="H2" s="17"/>
      <c r="I2" s="17"/>
      <c r="J2" s="17"/>
      <c r="K2" s="17"/>
      <c r="L2" s="17"/>
      <c r="M2" s="17"/>
      <c r="N2" s="17"/>
      <c r="O2" s="17"/>
      <c r="P2" s="17"/>
      <c r="Q2" s="255"/>
      <c r="R2" s="17"/>
    </row>
    <row r="3" spans="1:18" ht="26.25">
      <c r="A3" s="19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5"/>
      <c r="R3" s="17"/>
    </row>
    <row r="4" spans="1:18" ht="25.5">
      <c r="A4" s="199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5"/>
      <c r="R4" s="17"/>
    </row>
    <row r="5" spans="1:18" ht="23.25">
      <c r="A5" s="204"/>
      <c r="B5" s="17"/>
      <c r="C5" s="366" t="s">
        <v>361</v>
      </c>
      <c r="D5" s="17"/>
      <c r="E5" s="17"/>
      <c r="F5" s="17"/>
      <c r="G5" s="17"/>
      <c r="H5" s="17"/>
      <c r="I5" s="17"/>
      <c r="J5" s="17"/>
      <c r="K5" s="17"/>
      <c r="L5" s="201"/>
      <c r="M5" s="17"/>
      <c r="N5" s="17"/>
      <c r="O5" s="17"/>
      <c r="P5" s="17"/>
      <c r="Q5" s="255"/>
      <c r="R5" s="17"/>
    </row>
    <row r="6" spans="1:18" ht="18">
      <c r="A6" s="200"/>
      <c r="B6" s="10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5"/>
      <c r="R6" s="17"/>
    </row>
    <row r="7" spans="1:18" ht="26.25">
      <c r="A7" s="198"/>
      <c r="B7" s="17"/>
      <c r="C7" s="17"/>
      <c r="D7" s="17"/>
      <c r="E7" s="17"/>
      <c r="F7" s="241" t="s">
        <v>473</v>
      </c>
      <c r="G7" s="17"/>
      <c r="H7" s="17"/>
      <c r="I7" s="17"/>
      <c r="J7" s="17"/>
      <c r="K7" s="17"/>
      <c r="L7" s="201"/>
      <c r="M7" s="17"/>
      <c r="N7" s="17"/>
      <c r="O7" s="17"/>
      <c r="P7" s="17"/>
      <c r="Q7" s="255"/>
      <c r="R7" s="17"/>
    </row>
    <row r="8" spans="1:18" ht="25.5">
      <c r="A8" s="199"/>
      <c r="B8" s="202"/>
      <c r="C8" s="17"/>
      <c r="D8" s="17"/>
      <c r="E8" s="17"/>
      <c r="F8" s="17"/>
      <c r="G8" s="17"/>
      <c r="H8" s="203"/>
      <c r="I8" s="17"/>
      <c r="J8" s="17"/>
      <c r="K8" s="17"/>
      <c r="L8" s="17"/>
      <c r="M8" s="17"/>
      <c r="N8" s="17"/>
      <c r="O8" s="17"/>
      <c r="P8" s="17"/>
      <c r="Q8" s="255"/>
      <c r="R8" s="17"/>
    </row>
    <row r="9" spans="1:18" ht="12.75">
      <c r="A9" s="204"/>
      <c r="B9" s="17"/>
      <c r="C9" s="17"/>
      <c r="D9" s="17"/>
      <c r="E9" s="17"/>
      <c r="F9" s="17"/>
      <c r="G9" s="17"/>
      <c r="H9" s="205"/>
      <c r="I9" s="17"/>
      <c r="J9" s="17"/>
      <c r="K9" s="17"/>
      <c r="L9" s="17"/>
      <c r="M9" s="17"/>
      <c r="N9" s="17"/>
      <c r="O9" s="17"/>
      <c r="P9" s="17"/>
      <c r="Q9" s="255"/>
      <c r="R9" s="17"/>
    </row>
    <row r="10" spans="1:18" ht="45.75" customHeight="1">
      <c r="A10" s="204"/>
      <c r="B10" s="248" t="s">
        <v>299</v>
      </c>
      <c r="C10" s="17"/>
      <c r="D10" s="17"/>
      <c r="E10" s="17"/>
      <c r="F10" s="17"/>
      <c r="G10" s="17"/>
      <c r="H10" s="205"/>
      <c r="I10" s="242"/>
      <c r="J10" s="64"/>
      <c r="K10" s="64"/>
      <c r="L10" s="64"/>
      <c r="M10" s="64"/>
      <c r="N10" s="242"/>
      <c r="O10" s="64"/>
      <c r="P10" s="64"/>
      <c r="Q10" s="255"/>
      <c r="R10" s="17"/>
    </row>
    <row r="11" spans="1:19" ht="20.25">
      <c r="A11" s="204"/>
      <c r="B11" s="17"/>
      <c r="C11" s="17"/>
      <c r="D11" s="17"/>
      <c r="E11" s="17"/>
      <c r="F11" s="17"/>
      <c r="G11" s="17"/>
      <c r="H11" s="208"/>
      <c r="I11" s="385" t="s">
        <v>318</v>
      </c>
      <c r="J11" s="243"/>
      <c r="K11" s="243"/>
      <c r="L11" s="243"/>
      <c r="M11" s="243"/>
      <c r="N11" s="385" t="s">
        <v>319</v>
      </c>
      <c r="O11" s="243"/>
      <c r="P11" s="243"/>
      <c r="Q11" s="360"/>
      <c r="R11" s="211"/>
      <c r="S11" s="191"/>
    </row>
    <row r="12" spans="1:18" ht="12.75">
      <c r="A12" s="204"/>
      <c r="B12" s="17"/>
      <c r="C12" s="17"/>
      <c r="D12" s="17"/>
      <c r="E12" s="17"/>
      <c r="F12" s="17"/>
      <c r="G12" s="17"/>
      <c r="H12" s="205"/>
      <c r="I12" s="240"/>
      <c r="J12" s="240"/>
      <c r="K12" s="240"/>
      <c r="L12" s="240"/>
      <c r="M12" s="240"/>
      <c r="N12" s="240"/>
      <c r="O12" s="240"/>
      <c r="P12" s="240"/>
      <c r="Q12" s="255"/>
      <c r="R12" s="17"/>
    </row>
    <row r="13" spans="1:18" ht="26.25">
      <c r="A13" s="365">
        <v>1</v>
      </c>
      <c r="B13" s="366" t="s">
        <v>300</v>
      </c>
      <c r="C13" s="367"/>
      <c r="D13" s="367"/>
      <c r="E13" s="364"/>
      <c r="F13" s="364"/>
      <c r="G13" s="207"/>
      <c r="H13" s="361"/>
      <c r="I13" s="362">
        <f>NDPL!K168</f>
        <v>-95.31720000240003</v>
      </c>
      <c r="J13" s="241"/>
      <c r="K13" s="241"/>
      <c r="L13" s="241"/>
      <c r="M13" s="361"/>
      <c r="N13" s="362">
        <f>NDPL!P168</f>
        <v>-0.12457456490000002</v>
      </c>
      <c r="O13" s="241"/>
      <c r="P13" s="241"/>
      <c r="Q13" s="255"/>
      <c r="R13" s="17"/>
    </row>
    <row r="14" spans="1:18" ht="26.25">
      <c r="A14" s="365"/>
      <c r="B14" s="366"/>
      <c r="C14" s="367"/>
      <c r="D14" s="367"/>
      <c r="E14" s="364"/>
      <c r="F14" s="364"/>
      <c r="G14" s="207"/>
      <c r="H14" s="361"/>
      <c r="I14" s="362"/>
      <c r="J14" s="241"/>
      <c r="K14" s="241"/>
      <c r="L14" s="241"/>
      <c r="M14" s="361"/>
      <c r="N14" s="362"/>
      <c r="O14" s="241"/>
      <c r="P14" s="241"/>
      <c r="Q14" s="255"/>
      <c r="R14" s="17"/>
    </row>
    <row r="15" spans="1:18" ht="26.25">
      <c r="A15" s="365"/>
      <c r="B15" s="366"/>
      <c r="C15" s="367"/>
      <c r="D15" s="367"/>
      <c r="E15" s="364"/>
      <c r="F15" s="364"/>
      <c r="G15" s="202"/>
      <c r="H15" s="361"/>
      <c r="I15" s="362"/>
      <c r="J15" s="241"/>
      <c r="K15" s="241"/>
      <c r="L15" s="241"/>
      <c r="M15" s="361"/>
      <c r="N15" s="362"/>
      <c r="O15" s="241"/>
      <c r="P15" s="241"/>
      <c r="Q15" s="255"/>
      <c r="R15" s="17"/>
    </row>
    <row r="16" spans="1:18" ht="23.25" customHeight="1">
      <c r="A16" s="365">
        <v>2</v>
      </c>
      <c r="B16" s="366" t="s">
        <v>301</v>
      </c>
      <c r="C16" s="367"/>
      <c r="D16" s="367"/>
      <c r="E16" s="364"/>
      <c r="F16" s="364"/>
      <c r="G16" s="207"/>
      <c r="H16" s="361"/>
      <c r="I16" s="362">
        <f>BRPL!K216</f>
        <v>-71.64376479040001</v>
      </c>
      <c r="J16" s="241"/>
      <c r="K16" s="241"/>
      <c r="L16" s="241"/>
      <c r="M16" s="361"/>
      <c r="N16" s="362">
        <f>BRPL!P216</f>
        <v>-0.14477534290000002</v>
      </c>
      <c r="O16" s="241"/>
      <c r="P16" s="241"/>
      <c r="Q16" s="255"/>
      <c r="R16" s="17"/>
    </row>
    <row r="17" spans="1:18" ht="26.25">
      <c r="A17" s="365"/>
      <c r="B17" s="366"/>
      <c r="C17" s="367"/>
      <c r="D17" s="367"/>
      <c r="E17" s="364"/>
      <c r="F17" s="364"/>
      <c r="G17" s="207"/>
      <c r="H17" s="361"/>
      <c r="I17" s="362"/>
      <c r="J17" s="241"/>
      <c r="K17" s="241"/>
      <c r="L17" s="241"/>
      <c r="M17" s="361"/>
      <c r="N17" s="362"/>
      <c r="O17" s="241"/>
      <c r="P17" s="241"/>
      <c r="Q17" s="255"/>
      <c r="R17" s="17"/>
    </row>
    <row r="18" spans="1:18" ht="26.25">
      <c r="A18" s="365"/>
      <c r="B18" s="366"/>
      <c r="C18" s="367"/>
      <c r="D18" s="367"/>
      <c r="E18" s="364"/>
      <c r="F18" s="364"/>
      <c r="G18" s="202"/>
      <c r="H18" s="361"/>
      <c r="I18" s="362"/>
      <c r="J18" s="241"/>
      <c r="K18" s="241"/>
      <c r="L18" s="241"/>
      <c r="M18" s="361"/>
      <c r="N18" s="362"/>
      <c r="O18" s="241"/>
      <c r="P18" s="241"/>
      <c r="Q18" s="255"/>
      <c r="R18" s="17"/>
    </row>
    <row r="19" spans="1:18" ht="23.25" customHeight="1">
      <c r="A19" s="365">
        <v>3</v>
      </c>
      <c r="B19" s="366" t="s">
        <v>302</v>
      </c>
      <c r="C19" s="367"/>
      <c r="D19" s="367"/>
      <c r="E19" s="364"/>
      <c r="F19" s="364"/>
      <c r="G19" s="207"/>
      <c r="H19" s="361"/>
      <c r="I19" s="362">
        <f>BYPL!K172</f>
        <v>-48.23368914480001</v>
      </c>
      <c r="J19" s="241"/>
      <c r="K19" s="241"/>
      <c r="L19" s="241"/>
      <c r="M19" s="361" t="s">
        <v>330</v>
      </c>
      <c r="N19" s="362">
        <f>BYPL!P172</f>
        <v>0.9277899102000001</v>
      </c>
      <c r="O19" s="241"/>
      <c r="P19" s="241"/>
      <c r="Q19" s="255"/>
      <c r="R19" s="17"/>
    </row>
    <row r="20" spans="1:18" ht="26.25">
      <c r="A20" s="365"/>
      <c r="B20" s="366"/>
      <c r="C20" s="367"/>
      <c r="D20" s="367"/>
      <c r="E20" s="364"/>
      <c r="F20" s="364"/>
      <c r="G20" s="207"/>
      <c r="H20" s="361"/>
      <c r="I20" s="362"/>
      <c r="J20" s="241"/>
      <c r="K20" s="241"/>
      <c r="L20" s="241"/>
      <c r="M20" s="361"/>
      <c r="N20" s="362"/>
      <c r="O20" s="241"/>
      <c r="P20" s="241"/>
      <c r="Q20" s="255"/>
      <c r="R20" s="17"/>
    </row>
    <row r="21" spans="1:18" ht="26.25">
      <c r="A21" s="365"/>
      <c r="B21" s="368"/>
      <c r="C21" s="368"/>
      <c r="D21" s="368"/>
      <c r="E21" s="263"/>
      <c r="F21" s="263"/>
      <c r="G21" s="103"/>
      <c r="H21" s="361"/>
      <c r="I21" s="362"/>
      <c r="J21" s="241"/>
      <c r="K21" s="241"/>
      <c r="L21" s="241"/>
      <c r="M21" s="361"/>
      <c r="N21" s="362"/>
      <c r="O21" s="241"/>
      <c r="P21" s="241"/>
      <c r="Q21" s="255"/>
      <c r="R21" s="17"/>
    </row>
    <row r="22" spans="1:18" ht="26.25">
      <c r="A22" s="365">
        <v>4</v>
      </c>
      <c r="B22" s="366" t="s">
        <v>303</v>
      </c>
      <c r="C22" s="368"/>
      <c r="D22" s="368"/>
      <c r="E22" s="263"/>
      <c r="F22" s="263"/>
      <c r="G22" s="207"/>
      <c r="H22" s="361"/>
      <c r="I22" s="362">
        <f>NDMC!K85</f>
        <v>-9.75227904</v>
      </c>
      <c r="J22" s="241"/>
      <c r="K22" s="241"/>
      <c r="L22" s="241"/>
      <c r="M22" s="361"/>
      <c r="N22" s="362">
        <f>NDMC!P85</f>
        <v>-0.0161656775</v>
      </c>
      <c r="O22" s="241"/>
      <c r="P22" s="241"/>
      <c r="Q22" s="255"/>
      <c r="R22" s="17"/>
    </row>
    <row r="23" spans="1:18" ht="26.25">
      <c r="A23" s="365"/>
      <c r="B23" s="366"/>
      <c r="C23" s="368"/>
      <c r="D23" s="368"/>
      <c r="E23" s="263"/>
      <c r="F23" s="263"/>
      <c r="G23" s="207"/>
      <c r="H23" s="361"/>
      <c r="I23" s="362"/>
      <c r="J23" s="241"/>
      <c r="K23" s="241"/>
      <c r="L23" s="241"/>
      <c r="M23" s="361"/>
      <c r="N23" s="362"/>
      <c r="O23" s="241"/>
      <c r="P23" s="241"/>
      <c r="Q23" s="255"/>
      <c r="R23" s="17"/>
    </row>
    <row r="24" spans="1:18" ht="26.25">
      <c r="A24" s="365"/>
      <c r="B24" s="368"/>
      <c r="C24" s="368"/>
      <c r="D24" s="368"/>
      <c r="E24" s="263"/>
      <c r="F24" s="263"/>
      <c r="G24" s="103"/>
      <c r="H24" s="361"/>
      <c r="I24" s="362"/>
      <c r="J24" s="241"/>
      <c r="K24" s="241"/>
      <c r="L24" s="241"/>
      <c r="M24" s="361"/>
      <c r="N24" s="362"/>
      <c r="O24" s="241"/>
      <c r="P24" s="241"/>
      <c r="Q24" s="255"/>
      <c r="R24" s="17"/>
    </row>
    <row r="25" spans="1:18" ht="26.25">
      <c r="A25" s="365">
        <v>5</v>
      </c>
      <c r="B25" s="366" t="s">
        <v>304</v>
      </c>
      <c r="C25" s="368"/>
      <c r="D25" s="368"/>
      <c r="E25" s="263"/>
      <c r="F25" s="263"/>
      <c r="G25" s="207"/>
      <c r="H25" s="361"/>
      <c r="I25" s="362">
        <f>MES!K54</f>
        <v>-0.13826903360000004</v>
      </c>
      <c r="J25" s="241"/>
      <c r="K25" s="241"/>
      <c r="L25" s="241"/>
      <c r="M25" s="361" t="s">
        <v>330</v>
      </c>
      <c r="N25" s="362">
        <f>MES!P54</f>
        <v>0.006959916400000003</v>
      </c>
      <c r="O25" s="241"/>
      <c r="P25" s="241"/>
      <c r="Q25" s="255"/>
      <c r="R25" s="17"/>
    </row>
    <row r="26" spans="1:18" ht="20.25">
      <c r="A26" s="204"/>
      <c r="B26" s="17"/>
      <c r="C26" s="17"/>
      <c r="D26" s="17"/>
      <c r="E26" s="17"/>
      <c r="F26" s="17"/>
      <c r="G26" s="17"/>
      <c r="H26" s="206"/>
      <c r="I26" s="363"/>
      <c r="J26" s="239"/>
      <c r="K26" s="239"/>
      <c r="L26" s="239"/>
      <c r="M26" s="239"/>
      <c r="N26" s="239"/>
      <c r="O26" s="239"/>
      <c r="P26" s="239"/>
      <c r="Q26" s="255"/>
      <c r="R26" s="17"/>
    </row>
    <row r="27" spans="1:18" ht="18">
      <c r="A27" s="200"/>
      <c r="B27" s="179"/>
      <c r="C27" s="209"/>
      <c r="D27" s="209"/>
      <c r="E27" s="209"/>
      <c r="F27" s="209"/>
      <c r="G27" s="210"/>
      <c r="H27" s="206"/>
      <c r="I27" s="17"/>
      <c r="J27" s="17"/>
      <c r="K27" s="17"/>
      <c r="L27" s="17"/>
      <c r="M27" s="17"/>
      <c r="N27" s="17"/>
      <c r="O27" s="17"/>
      <c r="P27" s="17"/>
      <c r="Q27" s="255"/>
      <c r="R27" s="17"/>
    </row>
    <row r="28" spans="1:18" ht="28.5" customHeight="1">
      <c r="A28" s="365">
        <v>6</v>
      </c>
      <c r="B28" s="366" t="s">
        <v>429</v>
      </c>
      <c r="C28" s="368"/>
      <c r="D28" s="368"/>
      <c r="E28" s="263"/>
      <c r="F28" s="263"/>
      <c r="G28" s="207"/>
      <c r="H28" s="361" t="s">
        <v>330</v>
      </c>
      <c r="I28" s="362">
        <f>Railway!K24</f>
        <v>0.07328447119999996</v>
      </c>
      <c r="J28" s="241"/>
      <c r="K28" s="241"/>
      <c r="L28" s="241"/>
      <c r="M28" s="361"/>
      <c r="N28" s="362">
        <f>Railway!P24</f>
        <v>-0.0534167413</v>
      </c>
      <c r="O28" s="17"/>
      <c r="P28" s="17"/>
      <c r="Q28" s="255"/>
      <c r="R28" s="17"/>
    </row>
    <row r="29" spans="1:18" ht="54" customHeight="1" thickBot="1">
      <c r="A29" s="359" t="s">
        <v>305</v>
      </c>
      <c r="B29" s="244"/>
      <c r="C29" s="244"/>
      <c r="D29" s="244"/>
      <c r="E29" s="244"/>
      <c r="F29" s="244"/>
      <c r="G29" s="244"/>
      <c r="H29" s="245"/>
      <c r="I29" s="245"/>
      <c r="J29" s="245"/>
      <c r="K29" s="245"/>
      <c r="L29" s="245"/>
      <c r="M29" s="245"/>
      <c r="N29" s="245"/>
      <c r="O29" s="245"/>
      <c r="P29" s="245"/>
      <c r="Q29" s="256"/>
      <c r="R29" s="17"/>
    </row>
    <row r="30" spans="1:9" ht="13.5" thickTop="1">
      <c r="A30" s="197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9" t="s">
        <v>329</v>
      </c>
      <c r="B33" s="17"/>
      <c r="C33" s="17"/>
      <c r="D33" s="17"/>
      <c r="E33" s="358"/>
      <c r="F33" s="358"/>
      <c r="G33" s="17"/>
      <c r="H33" s="17"/>
      <c r="I33" s="17"/>
    </row>
    <row r="34" spans="1:9" ht="15">
      <c r="A34" s="233"/>
      <c r="B34" s="233"/>
      <c r="C34" s="233"/>
      <c r="D34" s="233"/>
      <c r="E34" s="358"/>
      <c r="F34" s="358"/>
      <c r="G34" s="17"/>
      <c r="H34" s="17"/>
      <c r="I34" s="17"/>
    </row>
    <row r="35" spans="1:9" s="358" customFormat="1" ht="15" customHeight="1">
      <c r="A35" s="370" t="s">
        <v>337</v>
      </c>
      <c r="E35"/>
      <c r="F35"/>
      <c r="G35" s="233"/>
      <c r="H35" s="233"/>
      <c r="I35" s="233"/>
    </row>
    <row r="36" spans="1:9" s="358" customFormat="1" ht="15" customHeight="1">
      <c r="A36" s="370"/>
      <c r="E36"/>
      <c r="F36"/>
      <c r="H36" s="233"/>
      <c r="I36" s="233"/>
    </row>
    <row r="37" spans="1:9" s="358" customFormat="1" ht="15" customHeight="1">
      <c r="A37" s="370" t="s">
        <v>338</v>
      </c>
      <c r="E37"/>
      <c r="F37"/>
      <c r="I37" s="233"/>
    </row>
    <row r="38" spans="1:9" s="358" customFormat="1" ht="15" customHeight="1">
      <c r="A38" s="369"/>
      <c r="E38"/>
      <c r="F38"/>
      <c r="I38" s="233"/>
    </row>
    <row r="39" spans="1:9" s="358" customFormat="1" ht="15" customHeight="1">
      <c r="A39" s="370"/>
      <c r="E39"/>
      <c r="F39"/>
      <c r="I39" s="233"/>
    </row>
    <row r="40" spans="1:6" s="358" customFormat="1" ht="15" customHeight="1">
      <c r="A40" s="370"/>
      <c r="B40" s="357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2020-04-24T06:47:57Z</cp:lastPrinted>
  <dcterms:created xsi:type="dcterms:W3CDTF">1996-10-14T23:33:28Z</dcterms:created>
  <dcterms:modified xsi:type="dcterms:W3CDTF">2020-04-24T06:48:32Z</dcterms:modified>
  <cp:category/>
  <cp:version/>
  <cp:contentType/>
  <cp:contentStatus/>
</cp:coreProperties>
</file>